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-Work\Downloads\"/>
    </mc:Choice>
  </mc:AlternateContent>
  <xr:revisionPtr revIDLastSave="0" documentId="8_{A0ED0A28-488B-4BF3-8CFB-2B84E11ADE48}" xr6:coauthVersionLast="47" xr6:coauthVersionMax="47" xr10:uidLastSave="{00000000-0000-0000-0000-000000000000}"/>
  <bookViews>
    <workbookView xWindow="3120" yWindow="1260" windowWidth="35100" windowHeight="20340" firstSheet="1" activeTab="1" xr2:uid="{EC8CF04F-45AD-4B8E-83F4-0B651020C380}"/>
  </bookViews>
  <sheets>
    <sheet name="Stage 2 RFP Score Weighting" sheetId="6" r:id="rId1"/>
    <sheet name="Stage 2 RFP Scoring Matrix" sheetId="5" r:id="rId2"/>
    <sheet name="Sheet3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5" l="1"/>
  <c r="H16" i="5"/>
  <c r="F56" i="5" l="1"/>
  <c r="F54" i="5"/>
  <c r="F49" i="5"/>
  <c r="F39" i="5"/>
  <c r="F36" i="5"/>
  <c r="F33" i="5"/>
  <c r="F26" i="5"/>
  <c r="F23" i="5"/>
  <c r="F20" i="5"/>
  <c r="F16" i="5"/>
  <c r="I20" i="5"/>
  <c r="J20" i="5"/>
  <c r="K20" i="5"/>
  <c r="L20" i="5"/>
  <c r="M20" i="5"/>
  <c r="N20" i="5"/>
  <c r="O20" i="5"/>
  <c r="P20" i="5"/>
  <c r="Q20" i="5"/>
  <c r="I23" i="5"/>
  <c r="J23" i="5"/>
  <c r="K23" i="5"/>
  <c r="L23" i="5"/>
  <c r="M23" i="5"/>
  <c r="N23" i="5"/>
  <c r="O23" i="5"/>
  <c r="P23" i="5"/>
  <c r="Q23" i="5"/>
  <c r="I26" i="5"/>
  <c r="J26" i="5"/>
  <c r="K26" i="5"/>
  <c r="L26" i="5"/>
  <c r="M26" i="5"/>
  <c r="N26" i="5"/>
  <c r="O26" i="5"/>
  <c r="P26" i="5"/>
  <c r="Q26" i="5"/>
  <c r="I33" i="5"/>
  <c r="J33" i="5"/>
  <c r="K33" i="5"/>
  <c r="L33" i="5"/>
  <c r="M33" i="5"/>
  <c r="N33" i="5"/>
  <c r="O33" i="5"/>
  <c r="P33" i="5"/>
  <c r="Q33" i="5"/>
  <c r="I36" i="5"/>
  <c r="J36" i="5"/>
  <c r="K36" i="5"/>
  <c r="L36" i="5"/>
  <c r="M36" i="5"/>
  <c r="N36" i="5"/>
  <c r="O36" i="5"/>
  <c r="P36" i="5"/>
  <c r="Q36" i="5"/>
  <c r="I39" i="5"/>
  <c r="J39" i="5"/>
  <c r="K39" i="5"/>
  <c r="L39" i="5"/>
  <c r="M39" i="5"/>
  <c r="N39" i="5"/>
  <c r="O39" i="5"/>
  <c r="P39" i="5"/>
  <c r="Q39" i="5"/>
  <c r="I45" i="5"/>
  <c r="I46" i="5" s="1"/>
  <c r="I64" i="5" s="1"/>
  <c r="J45" i="5"/>
  <c r="J46" i="5" s="1"/>
  <c r="J64" i="5" s="1"/>
  <c r="K45" i="5"/>
  <c r="K46" i="5" s="1"/>
  <c r="K64" i="5" s="1"/>
  <c r="L45" i="5"/>
  <c r="L46" i="5" s="1"/>
  <c r="L64" i="5" s="1"/>
  <c r="M45" i="5"/>
  <c r="M46" i="5" s="1"/>
  <c r="M64" i="5" s="1"/>
  <c r="N45" i="5"/>
  <c r="O45" i="5"/>
  <c r="O46" i="5" s="1"/>
  <c r="O64" i="5" s="1"/>
  <c r="P45" i="5"/>
  <c r="P46" i="5" s="1"/>
  <c r="P64" i="5" s="1"/>
  <c r="Q45" i="5"/>
  <c r="Q46" i="5" s="1"/>
  <c r="Q64" i="5" s="1"/>
  <c r="N46" i="5"/>
  <c r="N64" i="5" s="1"/>
  <c r="I49" i="5"/>
  <c r="J49" i="5"/>
  <c r="K49" i="5"/>
  <c r="L49" i="5"/>
  <c r="M49" i="5"/>
  <c r="N49" i="5"/>
  <c r="O49" i="5"/>
  <c r="P49" i="5"/>
  <c r="Q49" i="5"/>
  <c r="I54" i="5"/>
  <c r="J54" i="5"/>
  <c r="K54" i="5"/>
  <c r="L54" i="5"/>
  <c r="M54" i="5"/>
  <c r="N54" i="5"/>
  <c r="O54" i="5"/>
  <c r="P54" i="5"/>
  <c r="Q54" i="5"/>
  <c r="I56" i="5"/>
  <c r="J56" i="5"/>
  <c r="K56" i="5"/>
  <c r="L56" i="5"/>
  <c r="M56" i="5"/>
  <c r="N56" i="5"/>
  <c r="O56" i="5"/>
  <c r="P56" i="5"/>
  <c r="Q56" i="5"/>
  <c r="D49" i="5"/>
  <c r="D39" i="5"/>
  <c r="F46" i="5" l="1"/>
  <c r="K61" i="5"/>
  <c r="J61" i="5"/>
  <c r="M61" i="5"/>
  <c r="F61" i="5"/>
  <c r="P61" i="5"/>
  <c r="Q61" i="5"/>
  <c r="I61" i="5"/>
  <c r="N61" i="5"/>
  <c r="L61" i="5"/>
  <c r="O61" i="5"/>
  <c r="H49" i="5" l="1"/>
  <c r="D54" i="5"/>
  <c r="H20" i="5"/>
  <c r="H23" i="5"/>
  <c r="H26" i="5"/>
  <c r="H33" i="5"/>
  <c r="H36" i="5"/>
  <c r="H39" i="5"/>
  <c r="D36" i="5"/>
  <c r="D33" i="5"/>
  <c r="D26" i="5"/>
  <c r="D23" i="5"/>
  <c r="D20" i="5"/>
  <c r="H54" i="5"/>
  <c r="Q16" i="5"/>
  <c r="P16" i="5"/>
  <c r="O16" i="5"/>
  <c r="N16" i="5"/>
  <c r="H45" i="5" l="1"/>
  <c r="H46" i="5" s="1"/>
  <c r="D43" i="5"/>
  <c r="D56" i="5"/>
  <c r="D60" i="5" s="1"/>
  <c r="H56" i="5"/>
  <c r="H61" i="5" s="1"/>
  <c r="M16" i="5"/>
  <c r="I16" i="5"/>
  <c r="J16" i="5"/>
  <c r="K16" i="5"/>
  <c r="L16" i="5"/>
  <c r="F64" i="5" l="1"/>
  <c r="H64" i="5"/>
</calcChain>
</file>

<file path=xl/sharedStrings.xml><?xml version="1.0" encoding="utf-8"?>
<sst xmlns="http://schemas.openxmlformats.org/spreadsheetml/2006/main" count="193" uniqueCount="83">
  <si>
    <t>Phase / Criteria</t>
  </si>
  <si>
    <t>Weighting</t>
  </si>
  <si>
    <t>Requirements to Move to the Next Phase</t>
  </si>
  <si>
    <t>RFQ Response – Technical Experience</t>
  </si>
  <si>
    <t>Bidders must pass the RFQ to be invited to submit bids to the RFP</t>
  </si>
  <si>
    <t>Phase 1 – Proposal Responsiveness</t>
  </si>
  <si>
    <t>N/A – All bids must be compliant</t>
  </si>
  <si>
    <t>Bidders must be compliant with Phase 1 requirements to move to Phase 2</t>
  </si>
  <si>
    <t>Phase 2 – Technical Evaluation</t>
  </si>
  <si>
    <t>Bidders must pass the minimum points threshold in Phase 2 to move forward to Phase 3</t>
  </si>
  <si>
    <t>Phase 3 – Financial Evaluation</t>
  </si>
  <si>
    <t>N/A</t>
  </si>
  <si>
    <t>TOTAL</t>
  </si>
  <si>
    <t>Points Received</t>
  </si>
  <si>
    <t>RFQ Response: Technical Experience</t>
  </si>
  <si>
    <t>Points Possible</t>
  </si>
  <si>
    <t>EXAMPLE</t>
  </si>
  <si>
    <t>[Company Name #1]</t>
  </si>
  <si>
    <t>[Company Name #2]</t>
  </si>
  <si>
    <t>[Company Name #3]</t>
  </si>
  <si>
    <t>[Company Name #4]</t>
  </si>
  <si>
    <t>[Company Name #5]</t>
  </si>
  <si>
    <t>[Company Name #6]</t>
  </si>
  <si>
    <t>[Company Name #7]</t>
  </si>
  <si>
    <t>[Company Name #8]</t>
  </si>
  <si>
    <t>[Company Name #9]</t>
  </si>
  <si>
    <t>[Company Name #10]</t>
  </si>
  <si>
    <t>Technical Experience in Relevant Technologies in the Region</t>
  </si>
  <si>
    <t>Note: This score is only required for companies that make it to Phase 4 and will need an overall weighted score. It is recommended to do Phase 1 and 2 before allocating points for Technical Experience.</t>
  </si>
  <si>
    <t>Pass/Fail</t>
  </si>
  <si>
    <t xml:space="preserve">Phase 1: Determination of Proposal Responsiveness </t>
  </si>
  <si>
    <t>Pass or Fail?</t>
  </si>
  <si>
    <t xml:space="preserve">It is not received by the due date and time established in the RFP; </t>
  </si>
  <si>
    <t>Required to Pass</t>
  </si>
  <si>
    <t>Pass</t>
  </si>
  <si>
    <t>Not Selected</t>
  </si>
  <si>
    <t>It is not submitted in the required format;</t>
  </si>
  <si>
    <t>Any required document outlined in Clause 7.1 is missing;</t>
  </si>
  <si>
    <t>Proposal is not signed by an authorized officer, or</t>
  </si>
  <si>
    <t>Bidder information does not match information submitted in Stage 1 RFQ or the Bidder has flagged any changes and those changes are acceptable to customer and DisCo;</t>
  </si>
  <si>
    <t xml:space="preserve">Proposal fails to comply with any other specific requirements of the RFP. </t>
  </si>
  <si>
    <t xml:space="preserve">Phase 2: Technical Evaluation of Project </t>
  </si>
  <si>
    <t>Proposed Generation Technology</t>
  </si>
  <si>
    <t>a) Proposed generation technologies are solar PV, batteries, and diesel backup and the total generating capacity is below 1 MW.</t>
  </si>
  <si>
    <t>b) Proposed renewable technology brands/models have demonstrated successful commercial use.</t>
  </si>
  <si>
    <t>Expected Generation Output</t>
  </si>
  <si>
    <t>a) Ability of proposed design to provide customer sufficient power to meet its capacity requirements.</t>
  </si>
  <si>
    <t xml:space="preserve">b) Diesel generator will only be used as emergency backup. Portion of electricity expected to be produced from diesel generators is no greater than 10% during Mini-Grid Priority Hours. </t>
  </si>
  <si>
    <t>Mini-Grid Design and Description</t>
  </si>
  <si>
    <t>a) Suitability and feasibility of proposed design (electrical schematic diagrams, proposed point of interconnection, and protection single-line diagram), including compliance with technical codes.</t>
  </si>
  <si>
    <t>b) Ease and technical suitability of proposed interconnection.</t>
  </si>
  <si>
    <t>c) Reliability: Ability of proposed design to provide customer sufficient power to meet its capacity requirements 99% of the time at all times of day.</t>
  </si>
  <si>
    <t>d) If the Mini-Grid is not performing, customer (or an on-site Mini-Grid Operator staff member) can manually override the system so it can produce electricity from the backup diesel generators to prevent business downtime. (Preferred)</t>
  </si>
  <si>
    <t>e) Proposed equipment selection of non-generation assets.</t>
  </si>
  <si>
    <t>f) Similar mini-grid designs have demonstrated successful commercial use.</t>
  </si>
  <si>
    <t>Suitability of Site Layout, Site Investigations, and Implementation Considerations</t>
  </si>
  <si>
    <t>a) Suitability of proposed site layout.</t>
  </si>
  <si>
    <t>b) Appropriate acknowledgement of any environmental hazards and site conditions.</t>
  </si>
  <si>
    <t>Project Implementation Schedule</t>
  </si>
  <si>
    <t>a) Proposed implementation schedule is reasonable for the technology including development, procurement, and construction timelines.</t>
  </si>
  <si>
    <t>b) Proposed Date of Commercial Operation is less than 12 months from the Effective Date.</t>
  </si>
  <si>
    <t>Operations and Maintenance</t>
  </si>
  <si>
    <t>a) Proposed operations and maintenance plan will sufficiently maintain electrical output and reliability standards from the Mini-Grid system.</t>
  </si>
  <si>
    <t>b) Proposed operations and maintenance plan has accounted for maintaining backup diesel generation appropriately.</t>
  </si>
  <si>
    <t>Total Points Possible</t>
  </si>
  <si>
    <t>Minimum Points Required to Proceed to Phase 3</t>
  </si>
  <si>
    <t>Total Points Received</t>
  </si>
  <si>
    <t>Is Minimum Theshold Met to Advance to Phase 3?</t>
  </si>
  <si>
    <t>Phase 3: Financial Evaluation of Project</t>
  </si>
  <si>
    <t>Financial Proposal</t>
  </si>
  <si>
    <t>a) Blended Tariff proposed.</t>
  </si>
  <si>
    <t>b) Acceptable and reasonable Minimum Consumption value proposed. If there is no minimum consumption, a full score is received.</t>
  </si>
  <si>
    <t>c) Acceptable, reasonable, and well-justified Extraordinary Backup Tariff proposed.</t>
  </si>
  <si>
    <t xml:space="preserve">d) Any modifications to Market Conditions are reasonable and justified. </t>
  </si>
  <si>
    <t>Ability to Finance Project</t>
  </si>
  <si>
    <t>a) Bidder is able to finance the Project, including the Mini-Grid, the Necessary Prior Distribution Network Upgrades, and all other components outlined.</t>
  </si>
  <si>
    <t>Proposed Tripartite Agreement Edits</t>
  </si>
  <si>
    <t>a) Any redlined changes to the Tripartite Agreement are reasonable and acceptable.</t>
  </si>
  <si>
    <t>WEIGHTED SCORE</t>
  </si>
  <si>
    <t>Weight of RFQ Response (Technical Experience)</t>
  </si>
  <si>
    <t>Weight of Phase 2 Score (Technical Evaluation)</t>
  </si>
  <si>
    <t>Weight of Phase 3 Score (Financial Evaluation)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</si>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</sst>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0"/>
      <color theme="0"/>
      <name val="Tw Cen MT"/>
      <family val="2"/>
    </font>
    <font>
      <b/>
      <sz val="11"/>
      <color theme="1"/>
      <name val="Tw Cen MT"/>
      <family val="2"/>
    </font>
    <font>
      <b/>
      <sz val="11"/>
      <name val="Tw Cen MT"/>
      <family val="2"/>
    </font>
    <font>
      <i/>
      <sz val="11"/>
      <color theme="1"/>
      <name val="Tw Cen MT"/>
      <family val="2"/>
    </font>
    <font>
      <sz val="11"/>
      <color theme="1" tint="0.34998626667073579"/>
      <name val="Tw Cen MT"/>
      <family val="2"/>
    </font>
    <font>
      <sz val="11"/>
      <name val="Tw Cen MT"/>
      <family val="2"/>
    </font>
    <font>
      <sz val="11"/>
      <color rgb="FF000000"/>
      <name val="Tw Cen MT"/>
      <family val="2"/>
    </font>
    <font>
      <sz val="11"/>
      <color rgb="FF595959"/>
      <name val="Tw Cen MT"/>
      <family val="2"/>
    </font>
    <font>
      <sz val="16"/>
      <color theme="1"/>
      <name val="Tw Cen MT"/>
      <family val="2"/>
    </font>
    <font>
      <b/>
      <sz val="16"/>
      <color theme="1"/>
      <name val="Tw Cen MT"/>
      <family val="2"/>
    </font>
    <font>
      <b/>
      <sz val="11"/>
      <color rgb="FFFFFFFF"/>
      <name val="Tw Cen MT"/>
      <family val="2"/>
    </font>
    <font>
      <b/>
      <sz val="11"/>
      <color rgb="FF000000"/>
      <name val="Tw Cen MT"/>
      <family val="2"/>
    </font>
    <font>
      <sz val="11"/>
      <color theme="4" tint="-0.499984740745262"/>
      <name val="Tw Cen MT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F3864"/>
        <bgColor indexed="64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4" fillId="4" borderId="1" xfId="0" applyFont="1" applyFill="1" applyBorder="1"/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7" fillId="0" borderId="1" xfId="0" applyFont="1" applyBorder="1"/>
    <xf numFmtId="0" fontId="3" fillId="0" borderId="0" xfId="0" applyFont="1"/>
    <xf numFmtId="0" fontId="8" fillId="0" borderId="1" xfId="0" applyFont="1" applyBorder="1" applyAlignment="1">
      <alignment vertical="center" wrapText="1"/>
    </xf>
    <xf numFmtId="0" fontId="4" fillId="0" borderId="1" xfId="0" applyFont="1" applyBorder="1"/>
    <xf numFmtId="0" fontId="7" fillId="0" borderId="0" xfId="0" applyFont="1"/>
    <xf numFmtId="0" fontId="4" fillId="0" borderId="0" xfId="0" applyFont="1"/>
    <xf numFmtId="0" fontId="4" fillId="3" borderId="2" xfId="0" applyFont="1" applyFill="1" applyBorder="1"/>
    <xf numFmtId="0" fontId="3" fillId="0" borderId="2" xfId="0" applyFont="1" applyBorder="1"/>
    <xf numFmtId="0" fontId="3" fillId="3" borderId="2" xfId="0" applyFont="1" applyFill="1" applyBorder="1"/>
    <xf numFmtId="0" fontId="10" fillId="0" borderId="0" xfId="0" applyFont="1" applyAlignment="1">
      <alignment horizontal="center"/>
    </xf>
    <xf numFmtId="0" fontId="11" fillId="3" borderId="3" xfId="0" applyFont="1" applyFill="1" applyBorder="1" applyAlignment="1">
      <alignment wrapText="1"/>
    </xf>
    <xf numFmtId="0" fontId="11" fillId="3" borderId="2" xfId="0" applyFont="1" applyFill="1" applyBorder="1"/>
    <xf numFmtId="0" fontId="10" fillId="0" borderId="0" xfId="0" applyFont="1"/>
    <xf numFmtId="164" fontId="11" fillId="3" borderId="2" xfId="0" applyNumberFormat="1" applyFont="1" applyFill="1" applyBorder="1"/>
    <xf numFmtId="9" fontId="1" fillId="0" borderId="0" xfId="0" applyNumberFormat="1" applyFont="1"/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9" fontId="8" fillId="0" borderId="6" xfId="0" applyNumberFormat="1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3" fillId="6" borderId="5" xfId="0" applyFont="1" applyFill="1" applyBorder="1" applyAlignment="1">
      <alignment vertical="center" wrapText="1"/>
    </xf>
    <xf numFmtId="9" fontId="13" fillId="6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3" borderId="17" xfId="0" applyFont="1" applyFill="1" applyBorder="1"/>
    <xf numFmtId="0" fontId="1" fillId="3" borderId="0" xfId="0" applyFont="1" applyFill="1"/>
    <xf numFmtId="0" fontId="1" fillId="3" borderId="18" xfId="0" applyFont="1" applyFill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4" fillId="4" borderId="13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7" fillId="0" borderId="11" xfId="0" applyFont="1" applyBorder="1"/>
    <xf numFmtId="0" fontId="7" fillId="0" borderId="12" xfId="0" applyFont="1" applyBorder="1"/>
    <xf numFmtId="0" fontId="4" fillId="0" borderId="11" xfId="0" applyFont="1" applyBorder="1"/>
    <xf numFmtId="0" fontId="4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3" fillId="4" borderId="8" xfId="0" applyFont="1" applyFill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2" fillId="2" borderId="19" xfId="0" applyFont="1" applyFill="1" applyBorder="1" applyAlignment="1">
      <alignment wrapText="1"/>
    </xf>
    <xf numFmtId="0" fontId="2" fillId="2" borderId="20" xfId="0" applyFont="1" applyFill="1" applyBorder="1"/>
    <xf numFmtId="0" fontId="3" fillId="4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wrapText="1"/>
    </xf>
    <xf numFmtId="0" fontId="3" fillId="3" borderId="20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2" xfId="0" applyFont="1" applyFill="1" applyBorder="1"/>
    <xf numFmtId="0" fontId="1" fillId="0" borderId="8" xfId="0" applyFont="1" applyBorder="1" applyAlignment="1">
      <alignment wrapText="1"/>
    </xf>
    <xf numFmtId="9" fontId="1" fillId="0" borderId="20" xfId="0" applyNumberFormat="1" applyFont="1" applyBorder="1"/>
    <xf numFmtId="0" fontId="1" fillId="0" borderId="21" xfId="0" applyFont="1" applyBorder="1" applyAlignment="1">
      <alignment wrapText="1"/>
    </xf>
    <xf numFmtId="9" fontId="1" fillId="0" borderId="22" xfId="0" applyNumberFormat="1" applyFont="1" applyBorder="1"/>
    <xf numFmtId="0" fontId="1" fillId="0" borderId="13" xfId="0" applyFont="1" applyBorder="1" applyAlignment="1">
      <alignment wrapText="1"/>
    </xf>
    <xf numFmtId="9" fontId="1" fillId="0" borderId="15" xfId="0" applyNumberFormat="1" applyFont="1" applyBorder="1"/>
    <xf numFmtId="0" fontId="1" fillId="4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right"/>
    </xf>
    <xf numFmtId="0" fontId="6" fillId="0" borderId="12" xfId="0" applyFont="1" applyBorder="1"/>
    <xf numFmtId="0" fontId="9" fillId="0" borderId="12" xfId="0" applyFont="1" applyBorder="1" applyAlignment="1">
      <alignment horizontal="right" vertical="center"/>
    </xf>
    <xf numFmtId="0" fontId="6" fillId="0" borderId="15" xfId="0" applyFont="1" applyBorder="1"/>
    <xf numFmtId="0" fontId="14" fillId="2" borderId="16" xfId="0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14" fillId="2" borderId="10" xfId="0" applyFont="1" applyFill="1" applyBorder="1"/>
    <xf numFmtId="0" fontId="2" fillId="2" borderId="11" xfId="0" applyFont="1" applyFill="1" applyBorder="1" applyAlignment="1">
      <alignment wrapText="1"/>
    </xf>
    <xf numFmtId="0" fontId="2" fillId="2" borderId="27" xfId="0" applyFont="1" applyFill="1" applyBorder="1" applyAlignment="1">
      <alignment wrapText="1"/>
    </xf>
    <xf numFmtId="0" fontId="2" fillId="2" borderId="28" xfId="0" applyFont="1" applyFill="1" applyBorder="1"/>
    <xf numFmtId="0" fontId="2" fillId="2" borderId="12" xfId="0" applyFont="1" applyFill="1" applyBorder="1"/>
    <xf numFmtId="0" fontId="3" fillId="3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3011D-794A-4607-B2B8-8D79EEDCB57F}">
  <dimension ref="B1:D7"/>
  <sheetViews>
    <sheetView workbookViewId="0">
      <selection activeCell="C28" sqref="C28"/>
    </sheetView>
  </sheetViews>
  <sheetFormatPr defaultColWidth="8.85546875" defaultRowHeight="14.25" x14ac:dyDescent="0.2"/>
  <cols>
    <col min="1" max="1" width="3" style="4" customWidth="1"/>
    <col min="2" max="2" width="35.28515625" style="4" bestFit="1" customWidth="1"/>
    <col min="3" max="3" width="31.28515625" style="4" bestFit="1" customWidth="1"/>
    <col min="4" max="4" width="73.42578125" style="4" bestFit="1" customWidth="1"/>
    <col min="5" max="16384" width="8.85546875" style="4"/>
  </cols>
  <sheetData>
    <row r="1" spans="2:4" ht="15" thickBot="1" x14ac:dyDescent="0.25"/>
    <row r="2" spans="2:4" ht="15" thickBot="1" x14ac:dyDescent="0.25">
      <c r="B2" s="28" t="s">
        <v>0</v>
      </c>
      <c r="C2" s="29" t="s">
        <v>1</v>
      </c>
      <c r="D2" s="29" t="s">
        <v>2</v>
      </c>
    </row>
    <row r="3" spans="2:4" ht="15" thickBot="1" x14ac:dyDescent="0.25">
      <c r="B3" s="30" t="s">
        <v>3</v>
      </c>
      <c r="C3" s="31">
        <v>0.2</v>
      </c>
      <c r="D3" s="32" t="s">
        <v>4</v>
      </c>
    </row>
    <row r="4" spans="2:4" ht="15" thickBot="1" x14ac:dyDescent="0.25">
      <c r="B4" s="30" t="s">
        <v>5</v>
      </c>
      <c r="C4" s="33" t="s">
        <v>6</v>
      </c>
      <c r="D4" s="34" t="s">
        <v>7</v>
      </c>
    </row>
    <row r="5" spans="2:4" ht="29.25" thickBot="1" x14ac:dyDescent="0.25">
      <c r="B5" s="30" t="s">
        <v>8</v>
      </c>
      <c r="C5" s="31">
        <v>0.3</v>
      </c>
      <c r="D5" s="34" t="s">
        <v>9</v>
      </c>
    </row>
    <row r="6" spans="2:4" ht="15" thickBot="1" x14ac:dyDescent="0.25">
      <c r="B6" s="30" t="s">
        <v>10</v>
      </c>
      <c r="C6" s="31">
        <v>0.5</v>
      </c>
      <c r="D6" s="34" t="s">
        <v>11</v>
      </c>
    </row>
    <row r="7" spans="2:4" ht="15" thickBot="1" x14ac:dyDescent="0.25">
      <c r="B7" s="35" t="s">
        <v>12</v>
      </c>
      <c r="C7" s="36"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01DDE-7CB9-40E2-A364-2926E5CF9F4A}">
  <dimension ref="B1:Q68"/>
  <sheetViews>
    <sheetView showGridLines="0" tabSelected="1" zoomScaleNormal="100" workbookViewId="0">
      <selection activeCell="C22" sqref="C22"/>
    </sheetView>
  </sheetViews>
  <sheetFormatPr defaultColWidth="8.85546875" defaultRowHeight="14.25" x14ac:dyDescent="0.2"/>
  <cols>
    <col min="1" max="1" width="2.28515625" style="4" customWidth="1"/>
    <col min="2" max="2" width="3.28515625" style="2" customWidth="1"/>
    <col min="3" max="3" width="67.7109375" style="3" bestFit="1" customWidth="1"/>
    <col min="4" max="4" width="18.28515625" style="4" bestFit="1" customWidth="1"/>
    <col min="5" max="5" width="2.28515625" style="4" customWidth="1"/>
    <col min="6" max="6" width="19.7109375" style="4" customWidth="1"/>
    <col min="7" max="7" width="1.7109375" style="4" customWidth="1"/>
    <col min="8" max="13" width="19.7109375" style="4" customWidth="1"/>
    <col min="14" max="16" width="18.5703125" style="4" bestFit="1" customWidth="1"/>
    <col min="17" max="17" width="19.42578125" style="4" bestFit="1" customWidth="1"/>
    <col min="18" max="21" width="18.5703125" style="4" bestFit="1" customWidth="1"/>
    <col min="22" max="16384" width="8.85546875" style="4"/>
  </cols>
  <sheetData>
    <row r="1" spans="2:17" ht="15" thickBot="1" x14ac:dyDescent="0.25"/>
    <row r="2" spans="2:17" ht="15" thickBot="1" x14ac:dyDescent="0.25">
      <c r="F2" s="102" t="s">
        <v>13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</row>
    <row r="3" spans="2:17" x14ac:dyDescent="0.2">
      <c r="B3" s="37"/>
      <c r="C3" s="38" t="s">
        <v>14</v>
      </c>
      <c r="D3" s="68" t="s">
        <v>15</v>
      </c>
      <c r="F3" s="44" t="s">
        <v>16</v>
      </c>
      <c r="G3" s="45"/>
      <c r="H3" s="45" t="s">
        <v>17</v>
      </c>
      <c r="I3" s="45" t="s">
        <v>18</v>
      </c>
      <c r="J3" s="45" t="s">
        <v>19</v>
      </c>
      <c r="K3" s="45" t="s">
        <v>20</v>
      </c>
      <c r="L3" s="45" t="s">
        <v>21</v>
      </c>
      <c r="M3" s="45" t="s">
        <v>22</v>
      </c>
      <c r="N3" s="45" t="s">
        <v>23</v>
      </c>
      <c r="O3" s="45" t="s">
        <v>24</v>
      </c>
      <c r="P3" s="45" t="s">
        <v>25</v>
      </c>
      <c r="Q3" s="46" t="s">
        <v>26</v>
      </c>
    </row>
    <row r="4" spans="2:17" ht="15" thickBot="1" x14ac:dyDescent="0.25">
      <c r="B4" s="80">
        <v>1</v>
      </c>
      <c r="C4" s="6" t="s">
        <v>27</v>
      </c>
      <c r="D4" s="66">
        <v>100</v>
      </c>
      <c r="F4" s="50">
        <v>100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</row>
    <row r="5" spans="2:17" x14ac:dyDescent="0.2">
      <c r="B5" s="96" t="s">
        <v>28</v>
      </c>
      <c r="C5" s="97"/>
      <c r="D5" s="98"/>
    </row>
    <row r="6" spans="2:17" ht="15" thickBot="1" x14ac:dyDescent="0.25">
      <c r="B6" s="99"/>
      <c r="C6" s="100"/>
      <c r="D6" s="101"/>
    </row>
    <row r="7" spans="2:17" ht="15" thickBot="1" x14ac:dyDescent="0.25">
      <c r="B7" s="9"/>
      <c r="C7" s="9"/>
      <c r="D7" s="9"/>
    </row>
    <row r="8" spans="2:17" x14ac:dyDescent="0.2">
      <c r="B8" s="85"/>
      <c r="C8" s="86"/>
      <c r="D8" s="87"/>
      <c r="F8" s="102" t="s">
        <v>29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4"/>
    </row>
    <row r="9" spans="2:17" x14ac:dyDescent="0.2">
      <c r="B9" s="88"/>
      <c r="C9" s="89" t="s">
        <v>30</v>
      </c>
      <c r="D9" s="90" t="s">
        <v>31</v>
      </c>
      <c r="F9" s="44" t="s">
        <v>16</v>
      </c>
      <c r="G9" s="45"/>
      <c r="H9" s="45" t="s">
        <v>17</v>
      </c>
      <c r="I9" s="45" t="s">
        <v>18</v>
      </c>
      <c r="J9" s="45" t="s">
        <v>19</v>
      </c>
      <c r="K9" s="45" t="s">
        <v>20</v>
      </c>
      <c r="L9" s="45" t="s">
        <v>21</v>
      </c>
      <c r="M9" s="45" t="s">
        <v>22</v>
      </c>
      <c r="N9" s="45" t="s">
        <v>23</v>
      </c>
      <c r="O9" s="45" t="s">
        <v>24</v>
      </c>
      <c r="P9" s="45" t="s">
        <v>25</v>
      </c>
      <c r="Q9" s="46" t="s">
        <v>26</v>
      </c>
    </row>
    <row r="10" spans="2:17" x14ac:dyDescent="0.2">
      <c r="B10" s="39">
        <v>1</v>
      </c>
      <c r="C10" s="10" t="s">
        <v>32</v>
      </c>
      <c r="D10" s="40" t="s">
        <v>33</v>
      </c>
      <c r="F10" s="47" t="s">
        <v>34</v>
      </c>
      <c r="G10" s="11"/>
      <c r="H10" s="11" t="s">
        <v>35</v>
      </c>
      <c r="I10" s="11" t="s">
        <v>35</v>
      </c>
      <c r="J10" s="11" t="s">
        <v>35</v>
      </c>
      <c r="K10" s="11" t="s">
        <v>35</v>
      </c>
      <c r="L10" s="11" t="s">
        <v>35</v>
      </c>
      <c r="M10" s="11" t="s">
        <v>35</v>
      </c>
      <c r="N10" s="11" t="s">
        <v>35</v>
      </c>
      <c r="O10" s="11" t="s">
        <v>35</v>
      </c>
      <c r="P10" s="11" t="s">
        <v>35</v>
      </c>
      <c r="Q10" s="40" t="s">
        <v>35</v>
      </c>
    </row>
    <row r="11" spans="2:17" x14ac:dyDescent="0.2">
      <c r="B11" s="39">
        <v>2</v>
      </c>
      <c r="C11" s="10" t="s">
        <v>36</v>
      </c>
      <c r="D11" s="40" t="s">
        <v>33</v>
      </c>
      <c r="F11" s="47" t="s">
        <v>34</v>
      </c>
      <c r="G11" s="11"/>
      <c r="H11" s="11" t="s">
        <v>35</v>
      </c>
      <c r="I11" s="11" t="s">
        <v>35</v>
      </c>
      <c r="J11" s="11" t="s">
        <v>35</v>
      </c>
      <c r="K11" s="11" t="s">
        <v>35</v>
      </c>
      <c r="L11" s="11" t="s">
        <v>35</v>
      </c>
      <c r="M11" s="11" t="s">
        <v>35</v>
      </c>
      <c r="N11" s="11" t="s">
        <v>35</v>
      </c>
      <c r="O11" s="11" t="s">
        <v>35</v>
      </c>
      <c r="P11" s="11" t="s">
        <v>35</v>
      </c>
      <c r="Q11" s="40" t="s">
        <v>35</v>
      </c>
    </row>
    <row r="12" spans="2:17" x14ac:dyDescent="0.2">
      <c r="B12" s="39">
        <v>3</v>
      </c>
      <c r="C12" s="10" t="s">
        <v>37</v>
      </c>
      <c r="D12" s="40" t="s">
        <v>33</v>
      </c>
      <c r="F12" s="47" t="s">
        <v>34</v>
      </c>
      <c r="G12" s="11"/>
      <c r="H12" s="11" t="s">
        <v>35</v>
      </c>
      <c r="I12" s="11" t="s">
        <v>35</v>
      </c>
      <c r="J12" s="11" t="s">
        <v>35</v>
      </c>
      <c r="K12" s="11" t="s">
        <v>35</v>
      </c>
      <c r="L12" s="11" t="s">
        <v>35</v>
      </c>
      <c r="M12" s="11" t="s">
        <v>35</v>
      </c>
      <c r="N12" s="11" t="s">
        <v>35</v>
      </c>
      <c r="O12" s="11" t="s">
        <v>35</v>
      </c>
      <c r="P12" s="11" t="s">
        <v>35</v>
      </c>
      <c r="Q12" s="40" t="s">
        <v>35</v>
      </c>
    </row>
    <row r="13" spans="2:17" x14ac:dyDescent="0.2">
      <c r="B13" s="39">
        <v>4</v>
      </c>
      <c r="C13" s="10" t="s">
        <v>38</v>
      </c>
      <c r="D13" s="40" t="s">
        <v>33</v>
      </c>
      <c r="F13" s="47" t="s">
        <v>34</v>
      </c>
      <c r="G13" s="11"/>
      <c r="H13" s="11" t="s">
        <v>35</v>
      </c>
      <c r="I13" s="11" t="s">
        <v>35</v>
      </c>
      <c r="J13" s="11" t="s">
        <v>35</v>
      </c>
      <c r="K13" s="11" t="s">
        <v>35</v>
      </c>
      <c r="L13" s="11" t="s">
        <v>35</v>
      </c>
      <c r="M13" s="11" t="s">
        <v>35</v>
      </c>
      <c r="N13" s="11" t="s">
        <v>35</v>
      </c>
      <c r="O13" s="11" t="s">
        <v>35</v>
      </c>
      <c r="P13" s="11" t="s">
        <v>35</v>
      </c>
      <c r="Q13" s="40" t="s">
        <v>35</v>
      </c>
    </row>
    <row r="14" spans="2:17" ht="42.75" x14ac:dyDescent="0.2">
      <c r="B14" s="39">
        <v>5</v>
      </c>
      <c r="C14" s="10" t="s">
        <v>39</v>
      </c>
      <c r="D14" s="40" t="s">
        <v>33</v>
      </c>
      <c r="F14" s="47" t="s">
        <v>34</v>
      </c>
      <c r="G14" s="11"/>
      <c r="H14" s="11" t="s">
        <v>35</v>
      </c>
      <c r="I14" s="11" t="s">
        <v>35</v>
      </c>
      <c r="J14" s="11" t="s">
        <v>35</v>
      </c>
      <c r="K14" s="11" t="s">
        <v>35</v>
      </c>
      <c r="L14" s="11" t="s">
        <v>35</v>
      </c>
      <c r="M14" s="11" t="s">
        <v>35</v>
      </c>
      <c r="N14" s="11" t="s">
        <v>35</v>
      </c>
      <c r="O14" s="11" t="s">
        <v>35</v>
      </c>
      <c r="P14" s="11" t="s">
        <v>35</v>
      </c>
      <c r="Q14" s="40" t="s">
        <v>35</v>
      </c>
    </row>
    <row r="15" spans="2:17" ht="15" thickBot="1" x14ac:dyDescent="0.25">
      <c r="B15" s="41">
        <v>6</v>
      </c>
      <c r="C15" s="42" t="s">
        <v>40</v>
      </c>
      <c r="D15" s="43" t="s">
        <v>33</v>
      </c>
      <c r="F15" s="48" t="s">
        <v>34</v>
      </c>
      <c r="G15" s="49"/>
      <c r="H15" s="49" t="s">
        <v>35</v>
      </c>
      <c r="I15" s="49" t="s">
        <v>35</v>
      </c>
      <c r="J15" s="49" t="s">
        <v>35</v>
      </c>
      <c r="K15" s="49" t="s">
        <v>35</v>
      </c>
      <c r="L15" s="49" t="s">
        <v>35</v>
      </c>
      <c r="M15" s="49" t="s">
        <v>35</v>
      </c>
      <c r="N15" s="49" t="s">
        <v>35</v>
      </c>
      <c r="O15" s="49" t="s">
        <v>35</v>
      </c>
      <c r="P15" s="49" t="s">
        <v>35</v>
      </c>
      <c r="Q15" s="43" t="s">
        <v>35</v>
      </c>
    </row>
    <row r="16" spans="2:17" ht="15" thickBot="1" x14ac:dyDescent="0.25">
      <c r="F16" s="12" t="str">
        <f>IF(AND(F10="pass",F11="pass",F12="pass",F13="pass",F15="pass")=TRUE,"Passes Phase","Does Not Pass Phase")</f>
        <v>Passes Phase</v>
      </c>
      <c r="G16" s="12"/>
      <c r="H16" s="12" t="str">
        <f>IF(AND(H10="pass",H11="pass",H12="pass",H13="pass",H15="pass")=TRUE,"Passes Phase","Does Not Pass Phase")</f>
        <v>Does Not Pass Phase</v>
      </c>
      <c r="I16" s="12" t="str">
        <f t="shared" ref="I16:L16" si="0">IF(AND(I10="pass",I11="pass",I12="pass",I13="pass",I15="pass")=TRUE,"Passes Phase","Does Not Pass Phase")</f>
        <v>Does Not Pass Phase</v>
      </c>
      <c r="J16" s="12" t="str">
        <f t="shared" si="0"/>
        <v>Does Not Pass Phase</v>
      </c>
      <c r="K16" s="12" t="str">
        <f t="shared" si="0"/>
        <v>Does Not Pass Phase</v>
      </c>
      <c r="L16" s="12" t="str">
        <f t="shared" si="0"/>
        <v>Does Not Pass Phase</v>
      </c>
      <c r="M16" s="12" t="str">
        <f>IF(AND(M10="pass",M11="pass",M12="pass",M13="pass",M15="pass")=TRUE,"Passes Phase","Does Not Pass Phase")</f>
        <v>Does Not Pass Phase</v>
      </c>
      <c r="N16" s="12" t="str">
        <f>IF(AND(N10="pass",N11="pass",N12="pass",N13="pass",N15="pass")=TRUE,"Passes Phase","Does Not Pass Phase")</f>
        <v>Does Not Pass Phase</v>
      </c>
      <c r="O16" s="12" t="str">
        <f>IF(AND(O10="pass",O11="pass",O12="pass",O13="pass",O15="pass")=TRUE,"Passes Phase","Does Not Pass Phase")</f>
        <v>Does Not Pass Phase</v>
      </c>
      <c r="P16" s="12" t="str">
        <f>IF(AND(P10="pass",P11="pass",P12="pass",P13="pass",P15="pass")=TRUE,"Passes Phase","Does Not Pass Phase")</f>
        <v>Does Not Pass Phase</v>
      </c>
      <c r="Q16" s="12" t="str">
        <f>IF(AND(Q10="pass",Q11="pass",Q12="pass",Q13="pass",Q15="pass")=TRUE,"Passes Phase","Does Not Pass Phase")</f>
        <v>Does Not Pass Phase</v>
      </c>
    </row>
    <row r="17" spans="2:17" ht="15" thickBot="1" x14ac:dyDescent="0.25"/>
    <row r="18" spans="2:17" x14ac:dyDescent="0.2">
      <c r="B18" s="85"/>
      <c r="C18" s="86"/>
      <c r="D18" s="87"/>
      <c r="F18" s="102" t="s">
        <v>13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4"/>
    </row>
    <row r="19" spans="2:17" x14ac:dyDescent="0.2">
      <c r="B19" s="88"/>
      <c r="C19" s="5" t="s">
        <v>41</v>
      </c>
      <c r="D19" s="91" t="s">
        <v>15</v>
      </c>
      <c r="F19" s="44" t="s">
        <v>16</v>
      </c>
      <c r="G19" s="45"/>
      <c r="H19" s="45" t="s">
        <v>17</v>
      </c>
      <c r="I19" s="45" t="s">
        <v>18</v>
      </c>
      <c r="J19" s="45" t="s">
        <v>19</v>
      </c>
      <c r="K19" s="45" t="s">
        <v>20</v>
      </c>
      <c r="L19" s="45" t="s">
        <v>21</v>
      </c>
      <c r="M19" s="45" t="s">
        <v>22</v>
      </c>
      <c r="N19" s="45" t="s">
        <v>23</v>
      </c>
      <c r="O19" s="45" t="s">
        <v>24</v>
      </c>
      <c r="P19" s="45" t="s">
        <v>25</v>
      </c>
      <c r="Q19" s="46" t="s">
        <v>26</v>
      </c>
    </row>
    <row r="20" spans="2:17" x14ac:dyDescent="0.2">
      <c r="B20" s="80">
        <v>1</v>
      </c>
      <c r="C20" s="6" t="s">
        <v>42</v>
      </c>
      <c r="D20" s="66">
        <f>SUM(D22:D22)</f>
        <v>10</v>
      </c>
      <c r="F20" s="53">
        <f>SUM(F22:F22)</f>
        <v>10</v>
      </c>
      <c r="G20" s="8"/>
      <c r="H20" s="8">
        <f>SUM(H22:H22)</f>
        <v>0</v>
      </c>
      <c r="I20" s="8">
        <f t="shared" ref="I20:Q20" si="1">SUM(I22:I22)</f>
        <v>0</v>
      </c>
      <c r="J20" s="8">
        <f t="shared" si="1"/>
        <v>0</v>
      </c>
      <c r="K20" s="8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54">
        <f t="shared" si="1"/>
        <v>0</v>
      </c>
    </row>
    <row r="21" spans="2:17" ht="28.9" customHeight="1" x14ac:dyDescent="0.2">
      <c r="B21" s="39"/>
      <c r="C21" s="10" t="s">
        <v>43</v>
      </c>
      <c r="D21" s="81" t="s">
        <v>29</v>
      </c>
      <c r="F21" s="47" t="s">
        <v>34</v>
      </c>
      <c r="G21" s="13"/>
      <c r="H21" s="11" t="s">
        <v>35</v>
      </c>
      <c r="I21" s="11" t="s">
        <v>35</v>
      </c>
      <c r="J21" s="11" t="s">
        <v>35</v>
      </c>
      <c r="K21" s="11" t="s">
        <v>35</v>
      </c>
      <c r="L21" s="11" t="s">
        <v>35</v>
      </c>
      <c r="M21" s="11" t="s">
        <v>35</v>
      </c>
      <c r="N21" s="11" t="s">
        <v>35</v>
      </c>
      <c r="O21" s="11" t="s">
        <v>35</v>
      </c>
      <c r="P21" s="11" t="s">
        <v>35</v>
      </c>
      <c r="Q21" s="40" t="s">
        <v>35</v>
      </c>
    </row>
    <row r="22" spans="2:17" ht="28.5" x14ac:dyDescent="0.2">
      <c r="B22" s="39"/>
      <c r="C22" s="10" t="s">
        <v>44</v>
      </c>
      <c r="D22" s="82">
        <v>10</v>
      </c>
      <c r="F22" s="55">
        <v>10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56"/>
    </row>
    <row r="23" spans="2:17" x14ac:dyDescent="0.2">
      <c r="B23" s="69">
        <v>2</v>
      </c>
      <c r="C23" s="6" t="s">
        <v>45</v>
      </c>
      <c r="D23" s="66">
        <f>SUM(D24:D25)</f>
        <v>35</v>
      </c>
      <c r="E23" s="14"/>
      <c r="F23" s="53">
        <f>SUM(F24:F25)</f>
        <v>25</v>
      </c>
      <c r="G23" s="8"/>
      <c r="H23" s="8">
        <f>SUM(H24:H25)</f>
        <v>0</v>
      </c>
      <c r="I23" s="8">
        <f t="shared" ref="I23:Q23" si="2">SUM(I24:I25)</f>
        <v>0</v>
      </c>
      <c r="J23" s="8">
        <f t="shared" si="2"/>
        <v>0</v>
      </c>
      <c r="K23" s="8">
        <f t="shared" si="2"/>
        <v>0</v>
      </c>
      <c r="L23" s="8">
        <f t="shared" si="2"/>
        <v>0</v>
      </c>
      <c r="M23" s="8">
        <f t="shared" si="2"/>
        <v>0</v>
      </c>
      <c r="N23" s="8">
        <f t="shared" si="2"/>
        <v>0</v>
      </c>
      <c r="O23" s="8">
        <f t="shared" si="2"/>
        <v>0</v>
      </c>
      <c r="P23" s="8">
        <f t="shared" si="2"/>
        <v>0</v>
      </c>
      <c r="Q23" s="54">
        <f t="shared" si="2"/>
        <v>0</v>
      </c>
    </row>
    <row r="24" spans="2:17" ht="28.5" x14ac:dyDescent="0.2">
      <c r="B24" s="39"/>
      <c r="C24" s="15" t="s">
        <v>46</v>
      </c>
      <c r="D24" s="82">
        <v>20</v>
      </c>
      <c r="F24" s="55">
        <v>20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56"/>
    </row>
    <row r="25" spans="2:17" ht="42.75" x14ac:dyDescent="0.2">
      <c r="B25" s="39"/>
      <c r="C25" s="10" t="s">
        <v>47</v>
      </c>
      <c r="D25" s="82">
        <v>15</v>
      </c>
      <c r="F25" s="55">
        <v>5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56"/>
    </row>
    <row r="26" spans="2:17" x14ac:dyDescent="0.2">
      <c r="B26" s="69">
        <v>3</v>
      </c>
      <c r="C26" s="6" t="s">
        <v>48</v>
      </c>
      <c r="D26" s="66">
        <f>SUM(D27:D32)</f>
        <v>60</v>
      </c>
      <c r="E26" s="14"/>
      <c r="F26" s="53">
        <f>SUM(F27:F32)</f>
        <v>60</v>
      </c>
      <c r="G26" s="8"/>
      <c r="H26" s="8">
        <f>SUM(H27:H32)</f>
        <v>0</v>
      </c>
      <c r="I26" s="8">
        <f t="shared" ref="I26:Q26" si="3">SUM(I27:I32)</f>
        <v>0</v>
      </c>
      <c r="J26" s="8">
        <f t="shared" si="3"/>
        <v>0</v>
      </c>
      <c r="K26" s="8">
        <f t="shared" si="3"/>
        <v>0</v>
      </c>
      <c r="L26" s="8">
        <f t="shared" si="3"/>
        <v>0</v>
      </c>
      <c r="M26" s="8">
        <f t="shared" si="3"/>
        <v>0</v>
      </c>
      <c r="N26" s="8">
        <f t="shared" si="3"/>
        <v>0</v>
      </c>
      <c r="O26" s="8">
        <f t="shared" si="3"/>
        <v>0</v>
      </c>
      <c r="P26" s="8">
        <f t="shared" si="3"/>
        <v>0</v>
      </c>
      <c r="Q26" s="54">
        <f t="shared" si="3"/>
        <v>0</v>
      </c>
    </row>
    <row r="27" spans="2:17" ht="42.75" x14ac:dyDescent="0.2">
      <c r="B27" s="39"/>
      <c r="C27" s="10" t="s">
        <v>49</v>
      </c>
      <c r="D27" s="82">
        <v>20</v>
      </c>
      <c r="F27" s="55">
        <v>20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56"/>
    </row>
    <row r="28" spans="2:17" x14ac:dyDescent="0.2">
      <c r="B28" s="39"/>
      <c r="C28" s="10" t="s">
        <v>50</v>
      </c>
      <c r="D28" s="82">
        <v>5</v>
      </c>
      <c r="F28" s="55">
        <v>5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56"/>
    </row>
    <row r="29" spans="2:17" ht="42.75" x14ac:dyDescent="0.2">
      <c r="B29" s="39"/>
      <c r="C29" s="3" t="s">
        <v>51</v>
      </c>
      <c r="D29" s="83">
        <v>15</v>
      </c>
      <c r="F29" s="55">
        <v>15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56"/>
    </row>
    <row r="30" spans="2:17" ht="57.6" customHeight="1" x14ac:dyDescent="0.2">
      <c r="B30" s="39"/>
      <c r="C30" s="15" t="s">
        <v>52</v>
      </c>
      <c r="D30" s="83">
        <v>5</v>
      </c>
      <c r="F30" s="55">
        <v>5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56"/>
    </row>
    <row r="31" spans="2:17" x14ac:dyDescent="0.2">
      <c r="B31" s="39"/>
      <c r="C31" s="15" t="s">
        <v>53</v>
      </c>
      <c r="D31" s="83">
        <v>5</v>
      </c>
      <c r="F31" s="55">
        <v>5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56"/>
    </row>
    <row r="32" spans="2:17" x14ac:dyDescent="0.2">
      <c r="B32" s="39"/>
      <c r="C32" s="15" t="s">
        <v>54</v>
      </c>
      <c r="D32" s="83">
        <v>10</v>
      </c>
      <c r="F32" s="55">
        <v>10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56"/>
    </row>
    <row r="33" spans="2:17" ht="28.5" x14ac:dyDescent="0.2">
      <c r="B33" s="69">
        <v>4</v>
      </c>
      <c r="C33" s="6" t="s">
        <v>55</v>
      </c>
      <c r="D33" s="66">
        <f>SUM(D34:D35)</f>
        <v>20</v>
      </c>
      <c r="E33" s="14"/>
      <c r="F33" s="53">
        <f>SUM(F34:F35)</f>
        <v>20</v>
      </c>
      <c r="G33" s="8"/>
      <c r="H33" s="8">
        <f>SUM(H34:H35)</f>
        <v>0</v>
      </c>
      <c r="I33" s="8">
        <f t="shared" ref="I33:Q33" si="4">SUM(I34:I35)</f>
        <v>0</v>
      </c>
      <c r="J33" s="8">
        <f t="shared" si="4"/>
        <v>0</v>
      </c>
      <c r="K33" s="8">
        <f t="shared" si="4"/>
        <v>0</v>
      </c>
      <c r="L33" s="8">
        <f t="shared" si="4"/>
        <v>0</v>
      </c>
      <c r="M33" s="8">
        <f t="shared" si="4"/>
        <v>0</v>
      </c>
      <c r="N33" s="8">
        <f t="shared" si="4"/>
        <v>0</v>
      </c>
      <c r="O33" s="8">
        <f t="shared" si="4"/>
        <v>0</v>
      </c>
      <c r="P33" s="8">
        <f t="shared" si="4"/>
        <v>0</v>
      </c>
      <c r="Q33" s="54">
        <f t="shared" si="4"/>
        <v>0</v>
      </c>
    </row>
    <row r="34" spans="2:17" x14ac:dyDescent="0.2">
      <c r="B34" s="39"/>
      <c r="C34" s="10" t="s">
        <v>56</v>
      </c>
      <c r="D34" s="82">
        <v>15</v>
      </c>
      <c r="F34" s="55">
        <v>15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56"/>
    </row>
    <row r="35" spans="2:17" ht="28.5" x14ac:dyDescent="0.2">
      <c r="B35" s="39"/>
      <c r="C35" s="3" t="s">
        <v>57</v>
      </c>
      <c r="D35" s="82">
        <v>5</v>
      </c>
      <c r="F35" s="57">
        <v>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58"/>
    </row>
    <row r="36" spans="2:17" x14ac:dyDescent="0.2">
      <c r="B36" s="69">
        <v>5</v>
      </c>
      <c r="C36" s="6" t="s">
        <v>58</v>
      </c>
      <c r="D36" s="66">
        <f>SUM(D37:D38)</f>
        <v>20</v>
      </c>
      <c r="F36" s="53">
        <f>SUM(F37:F38)</f>
        <v>20</v>
      </c>
      <c r="G36" s="8"/>
      <c r="H36" s="8">
        <f>SUM(H37:H38)</f>
        <v>0</v>
      </c>
      <c r="I36" s="8">
        <f t="shared" ref="I36:Q36" si="5">SUM(I37:I38)</f>
        <v>0</v>
      </c>
      <c r="J36" s="8">
        <f t="shared" si="5"/>
        <v>0</v>
      </c>
      <c r="K36" s="8">
        <f t="shared" si="5"/>
        <v>0</v>
      </c>
      <c r="L36" s="8">
        <f t="shared" si="5"/>
        <v>0</v>
      </c>
      <c r="M36" s="8">
        <f t="shared" si="5"/>
        <v>0</v>
      </c>
      <c r="N36" s="8">
        <f t="shared" si="5"/>
        <v>0</v>
      </c>
      <c r="O36" s="8">
        <f t="shared" si="5"/>
        <v>0</v>
      </c>
      <c r="P36" s="8">
        <f t="shared" si="5"/>
        <v>0</v>
      </c>
      <c r="Q36" s="54">
        <f t="shared" si="5"/>
        <v>0</v>
      </c>
    </row>
    <row r="37" spans="2:17" ht="28.5" x14ac:dyDescent="0.2">
      <c r="B37" s="39"/>
      <c r="C37" s="10" t="s">
        <v>59</v>
      </c>
      <c r="D37" s="82">
        <v>10</v>
      </c>
      <c r="F37" s="55">
        <v>10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56"/>
    </row>
    <row r="38" spans="2:17" ht="28.5" x14ac:dyDescent="0.2">
      <c r="B38" s="39"/>
      <c r="C38" s="10" t="s">
        <v>60</v>
      </c>
      <c r="D38" s="82">
        <v>10</v>
      </c>
      <c r="F38" s="55">
        <v>10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56"/>
    </row>
    <row r="39" spans="2:17" x14ac:dyDescent="0.2">
      <c r="B39" s="69">
        <v>6</v>
      </c>
      <c r="C39" s="6" t="s">
        <v>61</v>
      </c>
      <c r="D39" s="66">
        <f>SUM(D40:D41)</f>
        <v>20</v>
      </c>
      <c r="F39" s="53">
        <f>SUM(F40:F41)</f>
        <v>20</v>
      </c>
      <c r="G39" s="8"/>
      <c r="H39" s="8">
        <f>SUM(H40:H41)</f>
        <v>0</v>
      </c>
      <c r="I39" s="8">
        <f t="shared" ref="I39:Q39" si="6">SUM(I40:I41)</f>
        <v>0</v>
      </c>
      <c r="J39" s="8">
        <f t="shared" si="6"/>
        <v>0</v>
      </c>
      <c r="K39" s="8">
        <f t="shared" si="6"/>
        <v>0</v>
      </c>
      <c r="L39" s="8">
        <f t="shared" si="6"/>
        <v>0</v>
      </c>
      <c r="M39" s="8">
        <f t="shared" si="6"/>
        <v>0</v>
      </c>
      <c r="N39" s="8">
        <f t="shared" si="6"/>
        <v>0</v>
      </c>
      <c r="O39" s="8">
        <f t="shared" si="6"/>
        <v>0</v>
      </c>
      <c r="P39" s="8">
        <f t="shared" si="6"/>
        <v>0</v>
      </c>
      <c r="Q39" s="54">
        <f t="shared" si="6"/>
        <v>0</v>
      </c>
    </row>
    <row r="40" spans="2:17" ht="28.5" x14ac:dyDescent="0.2">
      <c r="B40" s="39"/>
      <c r="C40" s="10" t="s">
        <v>62</v>
      </c>
      <c r="D40" s="82">
        <v>15</v>
      </c>
      <c r="F40" s="55">
        <v>15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56"/>
    </row>
    <row r="41" spans="2:17" ht="29.25" thickBot="1" x14ac:dyDescent="0.25">
      <c r="B41" s="41"/>
      <c r="C41" s="42" t="s">
        <v>63</v>
      </c>
      <c r="D41" s="84">
        <v>5</v>
      </c>
      <c r="F41" s="59">
        <v>5</v>
      </c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1"/>
    </row>
    <row r="42" spans="2:17" ht="15" thickBot="1" x14ac:dyDescent="0.25"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2:17" x14ac:dyDescent="0.2">
      <c r="C43" s="70" t="s">
        <v>64</v>
      </c>
      <c r="D43" s="71">
        <f>SUM(D20,D23,D36,D33,D26,D39)</f>
        <v>165</v>
      </c>
      <c r="E43" s="14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2:17" ht="15" thickBot="1" x14ac:dyDescent="0.25">
      <c r="C44" s="72" t="s">
        <v>65</v>
      </c>
      <c r="D44" s="73">
        <v>120</v>
      </c>
      <c r="E44" s="14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ht="15" thickBot="1" x14ac:dyDescent="0.25">
      <c r="C45" s="92" t="s">
        <v>66</v>
      </c>
      <c r="D45" s="93"/>
      <c r="E45" s="14"/>
      <c r="F45" s="19">
        <f>IF(F21="Pass",SUM(F20,F23,F26,F33,F36,F39),"Fail")</f>
        <v>155</v>
      </c>
      <c r="G45" s="19"/>
      <c r="H45" s="19" t="str">
        <f>IF(H21="Pass",SUM(H20,H23,H26,H33,H36,H39),"Fail")</f>
        <v>Fail</v>
      </c>
      <c r="I45" s="19" t="str">
        <f t="shared" ref="I45:Q45" si="7">IF(I21="Pass",SUM(I20,I23,I26,I33,I36,I39),"Fail")</f>
        <v>Fail</v>
      </c>
      <c r="J45" s="19" t="str">
        <f t="shared" si="7"/>
        <v>Fail</v>
      </c>
      <c r="K45" s="19" t="str">
        <f t="shared" si="7"/>
        <v>Fail</v>
      </c>
      <c r="L45" s="19" t="str">
        <f t="shared" si="7"/>
        <v>Fail</v>
      </c>
      <c r="M45" s="19" t="str">
        <f t="shared" si="7"/>
        <v>Fail</v>
      </c>
      <c r="N45" s="19" t="str">
        <f t="shared" si="7"/>
        <v>Fail</v>
      </c>
      <c r="O45" s="19" t="str">
        <f t="shared" si="7"/>
        <v>Fail</v>
      </c>
      <c r="P45" s="19" t="str">
        <f t="shared" si="7"/>
        <v>Fail</v>
      </c>
      <c r="Q45" s="19" t="str">
        <f t="shared" si="7"/>
        <v>Fail</v>
      </c>
    </row>
    <row r="46" spans="2:17" ht="15" thickBot="1" x14ac:dyDescent="0.25">
      <c r="C46" s="94" t="s">
        <v>67</v>
      </c>
      <c r="D46" s="95"/>
      <c r="F46" s="20" t="str">
        <f>IF(F45="Fail","Fail",IF(F45&gt;$D$44,"Pass",IF(F45=$D$44,"Pass","Fail")))</f>
        <v>Pass</v>
      </c>
      <c r="G46" s="20"/>
      <c r="H46" s="20" t="str">
        <f>IF(H45="Fail","Fail",IF(H45&gt;$D$44,"Pass",IF(H45=$D$44,"Pass","Fail")))</f>
        <v>Fail</v>
      </c>
      <c r="I46" s="20" t="str">
        <f t="shared" ref="I46:Q46" si="8">IF(I45="Fail","Fail",IF(I45&gt;$D$44,"Pass",IF(I45=$D$44,"Pass","Fail")))</f>
        <v>Fail</v>
      </c>
      <c r="J46" s="20" t="str">
        <f t="shared" si="8"/>
        <v>Fail</v>
      </c>
      <c r="K46" s="20" t="str">
        <f t="shared" si="8"/>
        <v>Fail</v>
      </c>
      <c r="L46" s="20" t="str">
        <f t="shared" si="8"/>
        <v>Fail</v>
      </c>
      <c r="M46" s="20" t="str">
        <f t="shared" si="8"/>
        <v>Fail</v>
      </c>
      <c r="N46" s="20" t="str">
        <f t="shared" si="8"/>
        <v>Fail</v>
      </c>
      <c r="O46" s="20" t="str">
        <f t="shared" si="8"/>
        <v>Fail</v>
      </c>
      <c r="P46" s="20" t="str">
        <f t="shared" si="8"/>
        <v>Fail</v>
      </c>
      <c r="Q46" s="20" t="str">
        <f t="shared" si="8"/>
        <v>Fail</v>
      </c>
    </row>
    <row r="47" spans="2:17" ht="15" thickBot="1" x14ac:dyDescent="0.25"/>
    <row r="48" spans="2:17" s="14" customFormat="1" ht="15" thickBot="1" x14ac:dyDescent="0.25">
      <c r="B48" s="37"/>
      <c r="C48" s="67" t="s">
        <v>68</v>
      </c>
      <c r="D48" s="68" t="s">
        <v>15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x14ac:dyDescent="0.2">
      <c r="B49" s="69">
        <v>1</v>
      </c>
      <c r="C49" s="6" t="s">
        <v>69</v>
      </c>
      <c r="D49" s="66">
        <f>SUM(D50:D53)</f>
        <v>100</v>
      </c>
      <c r="E49" s="14"/>
      <c r="F49" s="62">
        <f>SUM(F50:F53)</f>
        <v>100</v>
      </c>
      <c r="G49" s="63"/>
      <c r="H49" s="63">
        <f>SUM(H50:H53)</f>
        <v>0</v>
      </c>
      <c r="I49" s="63">
        <f t="shared" ref="I49:Q49" si="9">SUM(I50:I53)</f>
        <v>0</v>
      </c>
      <c r="J49" s="63">
        <f t="shared" si="9"/>
        <v>0</v>
      </c>
      <c r="K49" s="63">
        <f t="shared" si="9"/>
        <v>0</v>
      </c>
      <c r="L49" s="63">
        <f t="shared" si="9"/>
        <v>0</v>
      </c>
      <c r="M49" s="63">
        <f t="shared" si="9"/>
        <v>0</v>
      </c>
      <c r="N49" s="63">
        <f t="shared" si="9"/>
        <v>0</v>
      </c>
      <c r="O49" s="63">
        <f t="shared" si="9"/>
        <v>0</v>
      </c>
      <c r="P49" s="63">
        <f t="shared" si="9"/>
        <v>0</v>
      </c>
      <c r="Q49" s="64">
        <f t="shared" si="9"/>
        <v>0</v>
      </c>
    </row>
    <row r="50" spans="2:17" x14ac:dyDescent="0.2">
      <c r="B50" s="39"/>
      <c r="C50" s="10" t="s">
        <v>70</v>
      </c>
      <c r="D50" s="40">
        <v>60</v>
      </c>
      <c r="F50" s="47">
        <v>60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0"/>
    </row>
    <row r="51" spans="2:17" ht="28.5" x14ac:dyDescent="0.2">
      <c r="B51" s="39"/>
      <c r="C51" s="10" t="s">
        <v>71</v>
      </c>
      <c r="D51" s="40">
        <v>15</v>
      </c>
      <c r="F51" s="47">
        <v>15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0"/>
    </row>
    <row r="52" spans="2:17" ht="28.5" x14ac:dyDescent="0.2">
      <c r="B52" s="39"/>
      <c r="C52" s="10" t="s">
        <v>72</v>
      </c>
      <c r="D52" s="40">
        <v>15</v>
      </c>
      <c r="F52" s="47">
        <v>15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0"/>
    </row>
    <row r="53" spans="2:17" x14ac:dyDescent="0.2">
      <c r="B53" s="39"/>
      <c r="C53" s="10" t="s">
        <v>73</v>
      </c>
      <c r="D53" s="40">
        <v>10</v>
      </c>
      <c r="F53" s="47">
        <v>10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0"/>
    </row>
    <row r="54" spans="2:17" x14ac:dyDescent="0.2">
      <c r="B54" s="69">
        <v>2</v>
      </c>
      <c r="C54" s="6" t="s">
        <v>74</v>
      </c>
      <c r="D54" s="66">
        <f>SUM(D55)</f>
        <v>80</v>
      </c>
      <c r="F54" s="65">
        <f>SUM(F55)</f>
        <v>80</v>
      </c>
      <c r="G54" s="7"/>
      <c r="H54" s="7">
        <f>SUM(H55)</f>
        <v>0</v>
      </c>
      <c r="I54" s="7">
        <f t="shared" ref="I54:Q54" si="10">SUM(I55)</f>
        <v>0</v>
      </c>
      <c r="J54" s="7">
        <f t="shared" si="10"/>
        <v>0</v>
      </c>
      <c r="K54" s="7">
        <f t="shared" si="10"/>
        <v>0</v>
      </c>
      <c r="L54" s="7">
        <f t="shared" si="10"/>
        <v>0</v>
      </c>
      <c r="M54" s="7">
        <f t="shared" si="10"/>
        <v>0</v>
      </c>
      <c r="N54" s="7">
        <f t="shared" si="10"/>
        <v>0</v>
      </c>
      <c r="O54" s="7">
        <f t="shared" si="10"/>
        <v>0</v>
      </c>
      <c r="P54" s="7">
        <f t="shared" si="10"/>
        <v>0</v>
      </c>
      <c r="Q54" s="66">
        <f t="shared" si="10"/>
        <v>0</v>
      </c>
    </row>
    <row r="55" spans="2:17" ht="42.75" x14ac:dyDescent="0.2">
      <c r="B55" s="39"/>
      <c r="C55" s="10" t="s">
        <v>75</v>
      </c>
      <c r="D55" s="40">
        <v>80</v>
      </c>
      <c r="F55" s="47">
        <v>80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40"/>
    </row>
    <row r="56" spans="2:17" x14ac:dyDescent="0.2">
      <c r="B56" s="69">
        <v>3</v>
      </c>
      <c r="C56" s="6" t="s">
        <v>76</v>
      </c>
      <c r="D56" s="66">
        <f>SUM(D57)</f>
        <v>20</v>
      </c>
      <c r="E56" s="14"/>
      <c r="F56" s="65">
        <f>SUM(F57)</f>
        <v>20</v>
      </c>
      <c r="G56" s="7"/>
      <c r="H56" s="7">
        <f>SUM(H57)</f>
        <v>0</v>
      </c>
      <c r="I56" s="7">
        <f t="shared" ref="I56:Q56" si="11">SUM(I57)</f>
        <v>0</v>
      </c>
      <c r="J56" s="7">
        <f t="shared" si="11"/>
        <v>0</v>
      </c>
      <c r="K56" s="7">
        <f t="shared" si="11"/>
        <v>0</v>
      </c>
      <c r="L56" s="7">
        <f t="shared" si="11"/>
        <v>0</v>
      </c>
      <c r="M56" s="7">
        <f t="shared" si="11"/>
        <v>0</v>
      </c>
      <c r="N56" s="7">
        <f t="shared" si="11"/>
        <v>0</v>
      </c>
      <c r="O56" s="7">
        <f t="shared" si="11"/>
        <v>0</v>
      </c>
      <c r="P56" s="7">
        <f t="shared" si="11"/>
        <v>0</v>
      </c>
      <c r="Q56" s="66">
        <f t="shared" si="11"/>
        <v>0</v>
      </c>
    </row>
    <row r="57" spans="2:17" ht="29.25" thickBot="1" x14ac:dyDescent="0.25">
      <c r="B57" s="41"/>
      <c r="C57" s="42" t="s">
        <v>77</v>
      </c>
      <c r="D57" s="43">
        <v>20</v>
      </c>
      <c r="F57" s="48">
        <v>20</v>
      </c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3"/>
    </row>
    <row r="59" spans="2:17" ht="15" thickBot="1" x14ac:dyDescent="0.25"/>
    <row r="60" spans="2:17" ht="15" thickBot="1" x14ac:dyDescent="0.25">
      <c r="C60" s="70" t="s">
        <v>64</v>
      </c>
      <c r="D60" s="71">
        <f>SUM(D49,D54,D56)</f>
        <v>200</v>
      </c>
    </row>
    <row r="61" spans="2:17" ht="15" thickBot="1" x14ac:dyDescent="0.25">
      <c r="C61" s="94" t="s">
        <v>66</v>
      </c>
      <c r="D61" s="95"/>
      <c r="F61" s="21">
        <f>SUM(F49,F54,F56)</f>
        <v>200</v>
      </c>
      <c r="G61" s="21"/>
      <c r="H61" s="21">
        <f>SUM(H49,H54,H56)</f>
        <v>0</v>
      </c>
      <c r="I61" s="21">
        <f t="shared" ref="I61:Q61" si="12">SUM(I49,I54,I56)</f>
        <v>0</v>
      </c>
      <c r="J61" s="21">
        <f t="shared" si="12"/>
        <v>0</v>
      </c>
      <c r="K61" s="21">
        <f t="shared" si="12"/>
        <v>0</v>
      </c>
      <c r="L61" s="21">
        <f t="shared" si="12"/>
        <v>0</v>
      </c>
      <c r="M61" s="21">
        <f t="shared" si="12"/>
        <v>0</v>
      </c>
      <c r="N61" s="21">
        <f t="shared" si="12"/>
        <v>0</v>
      </c>
      <c r="O61" s="21">
        <f t="shared" si="12"/>
        <v>0</v>
      </c>
      <c r="P61" s="21">
        <f t="shared" si="12"/>
        <v>0</v>
      </c>
      <c r="Q61" s="21">
        <f t="shared" si="12"/>
        <v>0</v>
      </c>
    </row>
    <row r="63" spans="2:17" ht="15" thickBot="1" x14ac:dyDescent="0.25"/>
    <row r="64" spans="2:17" s="25" customFormat="1" ht="21" thickBot="1" x14ac:dyDescent="0.35">
      <c r="B64" s="22"/>
      <c r="C64" s="23" t="s">
        <v>78</v>
      </c>
      <c r="D64" s="24">
        <v>100</v>
      </c>
      <c r="F64" s="26">
        <f>IF(F46="Pass",(($D$65*(F4/$D$4))+($D$66*(F45/$D$43))+($D$67*(F61/$D$60)))*100,"Fail")</f>
        <v>98.181818181818187</v>
      </c>
      <c r="G64" s="24"/>
      <c r="H64" s="26" t="str">
        <f>IF(H46="Pass",(($D$65*(H4/$D$4))+($D$66*(H45/$D$43))+($D$67*(H61/$D$60)))*100,"Fail")</f>
        <v>Fail</v>
      </c>
      <c r="I64" s="26" t="str">
        <f t="shared" ref="I64:Q64" si="13">IF(I46="Pass",(($D$65*(I4/$D$4))+($D$66*(I45/$D$43))+($D$67*(I61/$D$60)))*100,"Fail")</f>
        <v>Fail</v>
      </c>
      <c r="J64" s="26" t="str">
        <f t="shared" si="13"/>
        <v>Fail</v>
      </c>
      <c r="K64" s="26" t="str">
        <f t="shared" si="13"/>
        <v>Fail</v>
      </c>
      <c r="L64" s="26" t="str">
        <f t="shared" si="13"/>
        <v>Fail</v>
      </c>
      <c r="M64" s="26" t="str">
        <f t="shared" si="13"/>
        <v>Fail</v>
      </c>
      <c r="N64" s="26" t="str">
        <f t="shared" si="13"/>
        <v>Fail</v>
      </c>
      <c r="O64" s="26" t="str">
        <f t="shared" si="13"/>
        <v>Fail</v>
      </c>
      <c r="P64" s="26" t="str">
        <f t="shared" si="13"/>
        <v>Fail</v>
      </c>
      <c r="Q64" s="26" t="str">
        <f t="shared" si="13"/>
        <v>Fail</v>
      </c>
    </row>
    <row r="65" spans="3:4" x14ac:dyDescent="0.2">
      <c r="C65" s="74" t="s">
        <v>79</v>
      </c>
      <c r="D65" s="75">
        <v>0.2</v>
      </c>
    </row>
    <row r="66" spans="3:4" x14ac:dyDescent="0.2">
      <c r="C66" s="76" t="s">
        <v>80</v>
      </c>
      <c r="D66" s="77">
        <v>0.3</v>
      </c>
    </row>
    <row r="67" spans="3:4" ht="15" thickBot="1" x14ac:dyDescent="0.25">
      <c r="C67" s="78" t="s">
        <v>81</v>
      </c>
      <c r="D67" s="79">
        <v>0.5</v>
      </c>
    </row>
    <row r="68" spans="3:4" x14ac:dyDescent="0.2">
      <c r="D68" s="27"/>
    </row>
  </sheetData>
  <mergeCells count="7">
    <mergeCell ref="C45:D45"/>
    <mergeCell ref="C46:D46"/>
    <mergeCell ref="C61:D61"/>
    <mergeCell ref="B5:D6"/>
    <mergeCell ref="F2:Q2"/>
    <mergeCell ref="F8:Q8"/>
    <mergeCell ref="F18:Q18"/>
  </mergeCells>
  <conditionalFormatting sqref="H10:H15">
    <cfRule type="cellIs" dxfId="56" priority="80" operator="equal">
      <formula>"fail"</formula>
    </cfRule>
    <cfRule type="cellIs" dxfId="55" priority="81" operator="equal">
      <formula>"pass"</formula>
    </cfRule>
  </conditionalFormatting>
  <conditionalFormatting sqref="H16:M16">
    <cfRule type="cellIs" dxfId="54" priority="78" operator="equal">
      <formula>"does not pass phase"</formula>
    </cfRule>
    <cfRule type="cellIs" dxfId="53" priority="79" operator="equal">
      <formula>"passes phase"</formula>
    </cfRule>
  </conditionalFormatting>
  <conditionalFormatting sqref="I10:M15">
    <cfRule type="cellIs" dxfId="52" priority="76" operator="equal">
      <formula>"fail"</formula>
    </cfRule>
    <cfRule type="cellIs" dxfId="51" priority="77" operator="equal">
      <formula>"pass"</formula>
    </cfRule>
  </conditionalFormatting>
  <conditionalFormatting sqref="H46:Q46">
    <cfRule type="cellIs" dxfId="50" priority="72" operator="equal">
      <formula>"Fail"</formula>
    </cfRule>
    <cfRule type="cellIs" dxfId="49" priority="73" operator="equal">
      <formula>"Pass"</formula>
    </cfRule>
  </conditionalFormatting>
  <conditionalFormatting sqref="N16">
    <cfRule type="cellIs" dxfId="48" priority="70" operator="equal">
      <formula>"does not pass phase"</formula>
    </cfRule>
    <cfRule type="cellIs" dxfId="47" priority="71" operator="equal">
      <formula>"passes phase"</formula>
    </cfRule>
  </conditionalFormatting>
  <conditionalFormatting sqref="N10:N15">
    <cfRule type="cellIs" dxfId="46" priority="68" operator="equal">
      <formula>"fail"</formula>
    </cfRule>
    <cfRule type="cellIs" dxfId="45" priority="69" operator="equal">
      <formula>"pass"</formula>
    </cfRule>
  </conditionalFormatting>
  <conditionalFormatting sqref="O16">
    <cfRule type="cellIs" dxfId="44" priority="66" operator="equal">
      <formula>"does not pass phase"</formula>
    </cfRule>
    <cfRule type="cellIs" dxfId="43" priority="67" operator="equal">
      <formula>"passes phase"</formula>
    </cfRule>
  </conditionalFormatting>
  <conditionalFormatting sqref="O10:O15">
    <cfRule type="cellIs" dxfId="42" priority="64" operator="equal">
      <formula>"fail"</formula>
    </cfRule>
    <cfRule type="cellIs" dxfId="41" priority="65" operator="equal">
      <formula>"pass"</formula>
    </cfRule>
  </conditionalFormatting>
  <conditionalFormatting sqref="P16">
    <cfRule type="cellIs" dxfId="40" priority="62" operator="equal">
      <formula>"does not pass phase"</formula>
    </cfRule>
    <cfRule type="cellIs" dxfId="39" priority="63" operator="equal">
      <formula>"passes phase"</formula>
    </cfRule>
  </conditionalFormatting>
  <conditionalFormatting sqref="P10:P15">
    <cfRule type="cellIs" dxfId="38" priority="60" operator="equal">
      <formula>"fail"</formula>
    </cfRule>
    <cfRule type="cellIs" dxfId="37" priority="61" operator="equal">
      <formula>"pass"</formula>
    </cfRule>
  </conditionalFormatting>
  <conditionalFormatting sqref="Q16">
    <cfRule type="cellIs" dxfId="36" priority="58" operator="equal">
      <formula>"does not pass phase"</formula>
    </cfRule>
    <cfRule type="cellIs" dxfId="35" priority="59" operator="equal">
      <formula>"passes phase"</formula>
    </cfRule>
  </conditionalFormatting>
  <conditionalFormatting sqref="Q10:Q15">
    <cfRule type="cellIs" dxfId="34" priority="56" operator="equal">
      <formula>"fail"</formula>
    </cfRule>
    <cfRule type="cellIs" dxfId="33" priority="57" operator="equal">
      <formula>"pass"</formula>
    </cfRule>
  </conditionalFormatting>
  <conditionalFormatting sqref="H20:Q20">
    <cfRule type="cellIs" dxfId="32" priority="40" operator="greaterThan">
      <formula>($D$20+0.1)</formula>
    </cfRule>
  </conditionalFormatting>
  <conditionalFormatting sqref="H23:Q23">
    <cfRule type="cellIs" dxfId="31" priority="34" operator="greaterThan">
      <formula>($D$23+0.1)</formula>
    </cfRule>
  </conditionalFormatting>
  <conditionalFormatting sqref="H26:Q26">
    <cfRule type="cellIs" dxfId="30" priority="33" operator="greaterThan">
      <formula>($D26+0.1)</formula>
    </cfRule>
  </conditionalFormatting>
  <conditionalFormatting sqref="H33:Q33">
    <cfRule type="cellIs" dxfId="29" priority="32" operator="greaterThan">
      <formula>($D33+0.1)</formula>
    </cfRule>
  </conditionalFormatting>
  <conditionalFormatting sqref="H36:Q36">
    <cfRule type="cellIs" dxfId="28" priority="31" operator="greaterThan">
      <formula>($D36+0.1)</formula>
    </cfRule>
  </conditionalFormatting>
  <conditionalFormatting sqref="H39:Q39">
    <cfRule type="cellIs" dxfId="27" priority="30" operator="greaterThan">
      <formula>($D39+0.1)</formula>
    </cfRule>
  </conditionalFormatting>
  <conditionalFormatting sqref="H4:Q4">
    <cfRule type="cellIs" dxfId="26" priority="29" operator="greaterThan">
      <formula>($D$4+0.1)</formula>
    </cfRule>
  </conditionalFormatting>
  <conditionalFormatting sqref="H49:Q49">
    <cfRule type="cellIs" dxfId="25" priority="26" operator="greaterThan">
      <formula>$D$49+0.1</formula>
    </cfRule>
  </conditionalFormatting>
  <conditionalFormatting sqref="H54:Q54">
    <cfRule type="cellIs" dxfId="24" priority="25" operator="greaterThan">
      <formula>$D$54+0.1</formula>
    </cfRule>
  </conditionalFormatting>
  <conditionalFormatting sqref="H56:Q56">
    <cfRule type="cellIs" dxfId="23" priority="24" operator="greaterThan">
      <formula>$D$56+0.1</formula>
    </cfRule>
  </conditionalFormatting>
  <conditionalFormatting sqref="F10:G15">
    <cfRule type="cellIs" dxfId="22" priority="22" operator="equal">
      <formula>"fail"</formula>
    </cfRule>
    <cfRule type="cellIs" dxfId="21" priority="23" operator="equal">
      <formula>"pass"</formula>
    </cfRule>
  </conditionalFormatting>
  <conditionalFormatting sqref="F16:G16">
    <cfRule type="cellIs" dxfId="20" priority="20" operator="equal">
      <formula>"does not pass phase"</formula>
    </cfRule>
    <cfRule type="cellIs" dxfId="19" priority="21" operator="equal">
      <formula>"passes phase"</formula>
    </cfRule>
  </conditionalFormatting>
  <conditionalFormatting sqref="F46:G46">
    <cfRule type="cellIs" dxfId="18" priority="18" operator="equal">
      <formula>"Fail"</formula>
    </cfRule>
    <cfRule type="cellIs" dxfId="17" priority="19" operator="equal">
      <formula>"Pass"</formula>
    </cfRule>
  </conditionalFormatting>
  <conditionalFormatting sqref="F64:G64">
    <cfRule type="cellIs" dxfId="16" priority="17" operator="equal">
      <formula>"Fail"</formula>
    </cfRule>
  </conditionalFormatting>
  <conditionalFormatting sqref="F20:G20">
    <cfRule type="cellIs" dxfId="15" priority="16" operator="greaterThan">
      <formula>($D$20+0.1)</formula>
    </cfRule>
  </conditionalFormatting>
  <conditionalFormatting sqref="F23:G23">
    <cfRule type="cellIs" dxfId="14" priority="15" operator="greaterThan">
      <formula>($D$23+0.1)</formula>
    </cfRule>
  </conditionalFormatting>
  <conditionalFormatting sqref="F26:G26">
    <cfRule type="cellIs" dxfId="13" priority="14" operator="greaterThan">
      <formula>($D26+0.1)</formula>
    </cfRule>
  </conditionalFormatting>
  <conditionalFormatting sqref="F33:G33">
    <cfRule type="cellIs" dxfId="12" priority="13" operator="greaterThan">
      <formula>($D33+0.1)</formula>
    </cfRule>
  </conditionalFormatting>
  <conditionalFormatting sqref="F36:G36">
    <cfRule type="cellIs" dxfId="11" priority="12" operator="greaterThan">
      <formula>($D36+0.1)</formula>
    </cfRule>
  </conditionalFormatting>
  <conditionalFormatting sqref="F39:G39">
    <cfRule type="cellIs" dxfId="10" priority="11" operator="greaterThan">
      <formula>($D39+0.1)</formula>
    </cfRule>
  </conditionalFormatting>
  <conditionalFormatting sqref="F4:G4">
    <cfRule type="cellIs" dxfId="9" priority="10" operator="greaterThan">
      <formula>($D$4+0.1)</formula>
    </cfRule>
  </conditionalFormatting>
  <conditionalFormatting sqref="F49:G49">
    <cfRule type="cellIs" dxfId="8" priority="9" operator="greaterThan">
      <formula>$D$49+0.1</formula>
    </cfRule>
  </conditionalFormatting>
  <conditionalFormatting sqref="F54:G54">
    <cfRule type="cellIs" dxfId="7" priority="8" operator="greaterThan">
      <formula>$D$54+0.1</formula>
    </cfRule>
  </conditionalFormatting>
  <conditionalFormatting sqref="F56:G56">
    <cfRule type="cellIs" dxfId="6" priority="7" operator="greaterThan">
      <formula>$D$56+0.1</formula>
    </cfRule>
  </conditionalFormatting>
  <conditionalFormatting sqref="F21">
    <cfRule type="cellIs" dxfId="5" priority="5" operator="equal">
      <formula>"fail"</formula>
    </cfRule>
    <cfRule type="cellIs" dxfId="4" priority="6" operator="equal">
      <formula>"pass"</formula>
    </cfRule>
  </conditionalFormatting>
  <conditionalFormatting sqref="H21:Q21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D64">
    <cfRule type="cellIs" dxfId="1" priority="2" operator="equal">
      <formula>"Fail"</formula>
    </cfRule>
  </conditionalFormatting>
  <conditionalFormatting sqref="H64:Q64">
    <cfRule type="cellIs" dxfId="0" priority="1" operator="equal">
      <formula>"Fail"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B95DCE-9B06-4CEA-BFD9-130DDCE1485E}">
          <x14:formula1>
            <xm:f>Sheet3!$B$2:$B$4</xm:f>
          </x14:formula1>
          <xm:sqref>F10:Q15 F21:Q21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50BDF-A7F8-4BD2-A66D-4E9233CC4C8D}">
  <dimension ref="B2:I18"/>
  <sheetViews>
    <sheetView workbookViewId="0">
      <selection activeCell="G9" sqref="G9"/>
    </sheetView>
  </sheetViews>
  <sheetFormatPr defaultRowHeight="15" x14ac:dyDescent="0.25"/>
  <sheetData>
    <row r="2" spans="2:9" x14ac:dyDescent="0.25">
      <c r="B2" t="s">
        <v>35</v>
      </c>
    </row>
    <row r="3" spans="2:9" x14ac:dyDescent="0.25">
      <c r="B3" t="s">
        <v>34</v>
      </c>
    </row>
    <row r="4" spans="2:9" x14ac:dyDescent="0.25">
      <c r="B4" t="s">
        <v>82</v>
      </c>
    </row>
    <row r="11" spans="2:9" x14ac:dyDescent="0.25">
      <c r="I11" s="1"/>
    </row>
    <row r="12" spans="2:9" x14ac:dyDescent="0.25">
      <c r="I12" s="1"/>
    </row>
    <row r="13" spans="2:9" x14ac:dyDescent="0.25">
      <c r="I13" s="1"/>
    </row>
    <row r="14" spans="2:9" x14ac:dyDescent="0.25">
      <c r="I14" s="1"/>
    </row>
    <row r="15" spans="2:9" x14ac:dyDescent="0.25">
      <c r="I15" s="1"/>
    </row>
    <row r="16" spans="2:9" x14ac:dyDescent="0.25">
      <c r="I16" s="1"/>
    </row>
    <row r="17" spans="9:9" x14ac:dyDescent="0.25">
      <c r="I17" s="1"/>
    </row>
    <row r="18" spans="9:9" x14ac:dyDescent="0.25">
      <c r="I1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0B1FFBC1C4CD49A5D92F397E419C43" ma:contentTypeVersion="22" ma:contentTypeDescription="Create a new document." ma:contentTypeScope="" ma:versionID="08d2b16a775015cf4d39cb294834d0f1">
  <xsd:schema xmlns:xsd="http://www.w3.org/2001/XMLSchema" xmlns:xs="http://www.w3.org/2001/XMLSchema" xmlns:p="http://schemas.microsoft.com/office/2006/metadata/properties" xmlns:ns2="00a110ff-735a-476a-a3cb-f7a631cb96c7" xmlns:ns3="a1df9832-fa29-4d0b-8301-c5ccf72ca850" xmlns:ns4="bab83ef4-e446-4a7b-98b9-994a0008c062" targetNamespace="http://schemas.microsoft.com/office/2006/metadata/properties" ma:root="true" ma:fieldsID="0b4191430b6c87ce70296d151029bbf0" ns2:_="" ns3:_="" ns4:_="">
    <xsd:import namespace="00a110ff-735a-476a-a3cb-f7a631cb96c7"/>
    <xsd:import namespace="a1df9832-fa29-4d0b-8301-c5ccf72ca850"/>
    <xsd:import namespace="bab83ef4-e446-4a7b-98b9-994a0008c0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a588ff77a62b47c0ae000957e10e5897" minOccurs="0"/>
                <xsd:element ref="ns3:TaxCatchAll" minOccurs="0"/>
                <xsd:element ref="ns2:n596379f71e14ddb8589c3c080365a65" minOccurs="0"/>
                <xsd:element ref="ns4:SharedWithUsers" minOccurs="0"/>
                <xsd:element ref="ns4:SharedWithDetails" minOccurs="0"/>
                <xsd:element ref="ns2:MediaServiceLocation" minOccurs="0"/>
                <xsd:element ref="ns2:MTX_x002d_22_x002d_026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110ff-735a-476a-a3cb-f7a631cb96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a588ff77a62b47c0ae000957e10e5897" ma:index="19" nillable="true" ma:taxonomy="true" ma:internalName="a588ff77a62b47c0ae000957e10e5897" ma:taxonomyFieldName="Status" ma:displayName="Status" ma:default="" ma:fieldId="{a588ff77-a62b-47c0-ae00-0957e10e5897}" ma:sspId="78ca830c-a034-4168-b956-d7763e68b615" ma:termSetId="d65b1371-216a-449b-be5c-ac75538459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96379f71e14ddb8589c3c080365a65" ma:index="22" nillable="true" ma:taxonomy="true" ma:internalName="n596379f71e14ddb8589c3c080365a65" ma:taxonomyFieldName="Program" ma:displayName="Program" ma:default="" ma:fieldId="{7596379f-71e1-4ddb-8589-c3c080365a65}" ma:sspId="78ca830c-a034-4168-b956-d7763e68b615" ma:termSetId="fb5b2e61-77ad-482a-9c70-531e7aa7f7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TX_x002d_22_x002d_026" ma:index="26" nillable="true" ma:displayName="Job Number" ma:format="Dropdown" ma:internalName="MTX_x002d_22_x002d_026">
      <xsd:simpleType>
        <xsd:restriction base="dms:Text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78ca830c-a034-4168-b956-d7763e68b6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f9832-fa29-4d0b-8301-c5ccf72ca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87185f4-8535-4c20-b0b8-5c672ca361bc}" ma:internalName="TaxCatchAll" ma:showField="CatchAllData" ma:web="bab83ef4-e446-4a7b-98b9-994a0008c0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83ef4-e446-4a7b-98b9-994a0008c062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df9832-fa29-4d0b-8301-c5ccf72ca850">
      <Value>17</Value>
    </TaxCatchAll>
    <lcf76f155ced4ddcb4097134ff3c332f xmlns="00a110ff-735a-476a-a3cb-f7a631cb96c7">
      <Terms xmlns="http://schemas.microsoft.com/office/infopath/2007/PartnerControls"/>
    </lcf76f155ced4ddcb4097134ff3c332f>
    <MTX_x002d_22_x002d_026 xmlns="00a110ff-735a-476a-a3cb-f7a631cb96c7" xsi:nil="true"/>
    <a588ff77a62b47c0ae000957e10e5897 xmlns="00a110ff-735a-476a-a3cb-f7a631cb96c7">
      <Terms xmlns="http://schemas.microsoft.com/office/infopath/2007/PartnerControls"/>
    </a588ff77a62b47c0ae000957e10e5897>
    <n596379f71e14ddb8589c3c080365a65 xmlns="00a110ff-735a-476a-a3cb-f7a631cb96c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SEED</TermName>
          <TermId xmlns="http://schemas.microsoft.com/office/infopath/2007/PartnerControls">ba386c92-2293-441f-a3f5-7ff045756ed8</TermId>
        </TermInfo>
      </Terms>
    </n596379f71e14ddb8589c3c080365a65>
  </documentManagement>
</p:properties>
</file>

<file path=customXml/itemProps1.xml><?xml version="1.0" encoding="utf-8"?>
<ds:datastoreItem xmlns:ds="http://schemas.openxmlformats.org/officeDocument/2006/customXml" ds:itemID="{37CEDE23-3061-44E6-A247-4089311BBB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4BFA06-3266-4C06-A906-1D8BCE4DB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110ff-735a-476a-a3cb-f7a631cb96c7"/>
    <ds:schemaRef ds:uri="a1df9832-fa29-4d0b-8301-c5ccf72ca850"/>
    <ds:schemaRef ds:uri="bab83ef4-e446-4a7b-98b9-994a0008c0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D459EF-3F86-4C10-8887-D08246807971}">
  <ds:schemaRefs>
    <ds:schemaRef ds:uri="http://schemas.microsoft.com/office/2006/metadata/properties"/>
    <ds:schemaRef ds:uri="http://schemas.microsoft.com/office/infopath/2007/PartnerControls"/>
    <ds:schemaRef ds:uri="a1df9832-fa29-4d0b-8301-c5ccf72ca850"/>
    <ds:schemaRef ds:uri="00a110ff-735a-476a-a3cb-f7a631cb96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Stage 2 RFP Score Weighting</vt:lpstr>
      <vt:lpstr>Stage 2 RFP Scoring Matrix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 Tubb</dc:creator>
  <cp:keywords/>
  <dc:description/>
  <cp:lastModifiedBy>Ryan-Work</cp:lastModifiedBy>
  <cp:revision/>
  <dcterms:created xsi:type="dcterms:W3CDTF">2021-01-27T03:20:33Z</dcterms:created>
  <dcterms:modified xsi:type="dcterms:W3CDTF">2022-08-12T16:59:56Z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0x010100EE0B1FFBC1C4CD49A5D92F397E419C43</vt:lpwstr>
  </property>
  <property fmtid="{D5CDD505-2E9C-101B-9397-08002B2CF9AE}" pid="3" name="Technology">
    <vt:lpwstr>5;#Micro/Mini Grid|d91e9756-c322-48e1-a6af-5889fcd1625b</vt:lpwstr>
  </property>
  <property fmtid="{D5CDD505-2E9C-101B-9397-08002B2CF9AE}" pid="4" name="Countries Impacted">
    <vt:lpwstr>4;#Nigeria|0cfabc48-7a31-412a-95ae-864bcba96408</vt:lpwstr>
  </property>
  <property fmtid="{D5CDD505-2E9C-101B-9397-08002B2CF9AE}" pid="5" name="Legal Designation">
    <vt:lpwstr>6;#Confidential - project team use only|54d3cecb-33d6-4e58-8a62-4705f8ce86d9</vt:lpwstr>
  </property>
  <property fmtid="{D5CDD505-2E9C-101B-9397-08002B2CF9AE}" pid="6" name="Program">
    <vt:lpwstr>17;#SEED|ba386c92-2293-441f-a3f5-7ff045756ed8</vt:lpwstr>
  </property>
  <property fmtid="{D5CDD505-2E9C-101B-9397-08002B2CF9AE}" pid="7" name="Document Status">
    <vt:lpwstr>1;#Draft|1196e416-c1e2-46e4-892a-39f21fb650b4</vt:lpwstr>
  </property>
  <property fmtid="{D5CDD505-2E9C-101B-9397-08002B2CF9AE}" pid="8" name="Initiative">
    <vt:lpwstr>3;#SEED - Nigeria|fd2d7a00-ebd8-4443-85ab-3f781343f61e</vt:lpwstr>
  </property>
  <property fmtid="{D5CDD505-2E9C-101B-9397-08002B2CF9AE}" pid="9" name="MediaServiceImageTags">
    <vt:lpwstr/>
  </property>
  <property fmtid="{D5CDD505-2E9C-101B-9397-08002B2CF9AE}" pid="10" name="Status">
    <vt:lpwstr/>
  </property>
</Properties>
</file>