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2"/>
  <workbookPr/>
  <mc:AlternateContent xmlns:mc="http://schemas.openxmlformats.org/markup-compatibility/2006">
    <mc:Choice Requires="x15">
      <x15ac:absPath xmlns:x15ac="http://schemas.microsoft.com/office/spreadsheetml/2010/11/ac" url="https://rockmtnins.sharepoint.com/sites/USProgram/Shared Documents/6_Projects/IRA Resources/State Energy Boost - RBF_RPA/Topic-Specific Materials/Industry - General/Jane S CIP Folders/Hydrogen/LCFS Work/"/>
    </mc:Choice>
  </mc:AlternateContent>
  <xr:revisionPtr revIDLastSave="0" documentId="8_{0AE30953-8368-48FC-863B-6EA76B05D76A}" xr6:coauthVersionLast="47" xr6:coauthVersionMax="47" xr10:uidLastSave="{00000000-0000-0000-0000-000000000000}"/>
  <bookViews>
    <workbookView minimized="1" xWindow="2395" yWindow="2345" windowWidth="10885" windowHeight="8935" firstSheet="1" activeTab="1" xr2:uid="{00000000-000D-0000-FFFF-FFFF00000000}"/>
  </bookViews>
  <sheets>
    <sheet name="Introduction" sheetId="12" r:id="rId1"/>
    <sheet name="User inputs" sheetId="13" r:id="rId2"/>
    <sheet name="Carbon intensity schedule" sheetId="4" r:id="rId3"/>
    <sheet name="Credit and deficit generation" sheetId="11" r:id="rId4"/>
    <sheet name="Fuel use by fuel type" sheetId="2" r:id="rId5"/>
    <sheet name="Conversions"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3" l="1"/>
  <c r="F10" i="13"/>
  <c r="F7" i="13"/>
  <c r="F9" i="13"/>
  <c r="F8" i="13"/>
  <c r="H4" i="4"/>
  <c r="G4" i="4"/>
  <c r="F4" i="4"/>
  <c r="D5" i="5"/>
  <c r="F3" i="4"/>
  <c r="G3" i="4"/>
  <c r="H3" i="4"/>
  <c r="C5" i="4" l="1"/>
  <c r="C6" i="4"/>
  <c r="C7" i="4"/>
  <c r="C8" i="4"/>
  <c r="C9" i="4"/>
  <c r="C10" i="4"/>
  <c r="C11" i="4"/>
  <c r="C12" i="4"/>
  <c r="C13" i="4"/>
  <c r="C14" i="4"/>
  <c r="C15" i="4"/>
  <c r="C16" i="4"/>
  <c r="C17" i="4"/>
  <c r="C18" i="4"/>
  <c r="C19" i="4"/>
  <c r="C20" i="4"/>
  <c r="C21" i="4"/>
  <c r="C22" i="4"/>
  <c r="C23" i="4"/>
  <c r="C24" i="4"/>
  <c r="C25" i="4"/>
  <c r="C26" i="4"/>
  <c r="C27" i="4"/>
  <c r="C28" i="4"/>
  <c r="C29" i="4"/>
  <c r="C4" i="4"/>
  <c r="D5" i="4"/>
  <c r="D6" i="4"/>
  <c r="D7" i="4"/>
  <c r="D8" i="4"/>
  <c r="D9" i="4"/>
  <c r="D10" i="4"/>
  <c r="D11" i="4"/>
  <c r="D12" i="4"/>
  <c r="D13" i="4"/>
  <c r="D14" i="4"/>
  <c r="D15" i="4"/>
  <c r="D16" i="4"/>
  <c r="D17" i="4"/>
  <c r="D18" i="4"/>
  <c r="D19" i="4"/>
  <c r="D20" i="4"/>
  <c r="D21" i="4"/>
  <c r="D22" i="4"/>
  <c r="D23" i="4"/>
  <c r="D24" i="4"/>
  <c r="D25" i="4"/>
  <c r="D26" i="4"/>
  <c r="D27" i="4"/>
  <c r="D28" i="4"/>
  <c r="D29" i="4"/>
  <c r="D4" i="4"/>
  <c r="H3" i="11" l="1"/>
  <c r="D3" i="11"/>
  <c r="H28" i="11"/>
  <c r="D28" i="11"/>
  <c r="H27" i="11"/>
  <c r="D27" i="11"/>
  <c r="H26" i="11"/>
  <c r="D26" i="11"/>
  <c r="H25" i="11"/>
  <c r="D25" i="11"/>
  <c r="H24" i="11"/>
  <c r="D24" i="11"/>
  <c r="H23" i="11"/>
  <c r="D23" i="11"/>
  <c r="H22" i="11"/>
  <c r="D22" i="11"/>
  <c r="H21" i="11"/>
  <c r="D21" i="11"/>
  <c r="H20" i="11"/>
  <c r="D20" i="11"/>
  <c r="H19" i="11"/>
  <c r="D19" i="11"/>
  <c r="H18" i="11"/>
  <c r="D18" i="11"/>
  <c r="H17" i="11"/>
  <c r="D17" i="11"/>
  <c r="H16" i="11"/>
  <c r="D16" i="11"/>
  <c r="H15" i="11"/>
  <c r="D15" i="11"/>
  <c r="H14" i="11"/>
  <c r="D14" i="11"/>
  <c r="H13" i="11"/>
  <c r="D13" i="11"/>
  <c r="H12" i="11"/>
  <c r="D12" i="11"/>
  <c r="H11" i="11"/>
  <c r="D11" i="11"/>
  <c r="H10" i="11"/>
  <c r="D10" i="11"/>
  <c r="H9" i="11"/>
  <c r="D9" i="11"/>
  <c r="H8" i="11"/>
  <c r="D8" i="11"/>
  <c r="H7" i="11"/>
  <c r="D7" i="11"/>
  <c r="H6" i="11"/>
  <c r="D6" i="11"/>
  <c r="H5" i="11"/>
  <c r="D5" i="11"/>
  <c r="H4" i="11"/>
  <c r="D4" i="11"/>
  <c r="G3" i="11"/>
  <c r="F3" i="11"/>
  <c r="C3" i="11"/>
  <c r="G28" i="11"/>
  <c r="F28" i="11"/>
  <c r="I28" i="11" s="1"/>
  <c r="C28" i="11"/>
  <c r="E28" i="11" s="1"/>
  <c r="J28" i="11" s="1"/>
  <c r="G27" i="11"/>
  <c r="F27" i="11"/>
  <c r="I27" i="11" s="1"/>
  <c r="C27" i="11"/>
  <c r="E27" i="11" s="1"/>
  <c r="J27" i="11" s="1"/>
  <c r="G26" i="11"/>
  <c r="F26" i="11"/>
  <c r="I26" i="11" s="1"/>
  <c r="C26" i="11"/>
  <c r="E26" i="11" s="1"/>
  <c r="J26" i="11" s="1"/>
  <c r="G25" i="11"/>
  <c r="F25" i="11"/>
  <c r="I25" i="11" s="1"/>
  <c r="C25" i="11"/>
  <c r="E25" i="11" s="1"/>
  <c r="J25" i="11" s="1"/>
  <c r="G24" i="11"/>
  <c r="F24" i="11"/>
  <c r="I24" i="11" s="1"/>
  <c r="C24" i="11"/>
  <c r="E24" i="11" s="1"/>
  <c r="J24" i="11" s="1"/>
  <c r="G23" i="11"/>
  <c r="F23" i="11"/>
  <c r="I23" i="11" s="1"/>
  <c r="C23" i="11"/>
  <c r="E23" i="11" s="1"/>
  <c r="J23" i="11" s="1"/>
  <c r="G22" i="11"/>
  <c r="F22" i="11"/>
  <c r="I22" i="11" s="1"/>
  <c r="C22" i="11"/>
  <c r="E22" i="11" s="1"/>
  <c r="J22" i="11" s="1"/>
  <c r="G21" i="11"/>
  <c r="F21" i="11"/>
  <c r="I21" i="11" s="1"/>
  <c r="C21" i="11"/>
  <c r="E21" i="11" s="1"/>
  <c r="J21" i="11" s="1"/>
  <c r="G20" i="11"/>
  <c r="F20" i="11"/>
  <c r="I20" i="11" s="1"/>
  <c r="C20" i="11"/>
  <c r="E20" i="11" s="1"/>
  <c r="J20" i="11" s="1"/>
  <c r="G19" i="11"/>
  <c r="F19" i="11"/>
  <c r="I19" i="11" s="1"/>
  <c r="C19" i="11"/>
  <c r="E19" i="11" s="1"/>
  <c r="J19" i="11" s="1"/>
  <c r="G18" i="11"/>
  <c r="F18" i="11"/>
  <c r="I18" i="11" s="1"/>
  <c r="C18" i="11"/>
  <c r="E18" i="11" s="1"/>
  <c r="J18" i="11" s="1"/>
  <c r="G17" i="11"/>
  <c r="F17" i="11"/>
  <c r="I17" i="11" s="1"/>
  <c r="C17" i="11"/>
  <c r="E17" i="11" s="1"/>
  <c r="J17" i="11" s="1"/>
  <c r="G16" i="11"/>
  <c r="F16" i="11"/>
  <c r="I16" i="11" s="1"/>
  <c r="C16" i="11"/>
  <c r="E16" i="11" s="1"/>
  <c r="J16" i="11" s="1"/>
  <c r="G15" i="11"/>
  <c r="F15" i="11"/>
  <c r="I15" i="11" s="1"/>
  <c r="C15" i="11"/>
  <c r="E15" i="11" s="1"/>
  <c r="J15" i="11" s="1"/>
  <c r="G14" i="11"/>
  <c r="F14" i="11"/>
  <c r="I14" i="11" s="1"/>
  <c r="C14" i="11"/>
  <c r="E14" i="11" s="1"/>
  <c r="J14" i="11" s="1"/>
  <c r="G13" i="11"/>
  <c r="F13" i="11"/>
  <c r="I13" i="11" s="1"/>
  <c r="C13" i="11"/>
  <c r="E13" i="11" s="1"/>
  <c r="J13" i="11" s="1"/>
  <c r="G12" i="11"/>
  <c r="F12" i="11"/>
  <c r="I12" i="11" s="1"/>
  <c r="C12" i="11"/>
  <c r="E12" i="11" s="1"/>
  <c r="J12" i="11" s="1"/>
  <c r="G11" i="11"/>
  <c r="F11" i="11"/>
  <c r="I11" i="11" s="1"/>
  <c r="C11" i="11"/>
  <c r="E11" i="11" s="1"/>
  <c r="J11" i="11" s="1"/>
  <c r="G10" i="11"/>
  <c r="F10" i="11"/>
  <c r="I10" i="11" s="1"/>
  <c r="C10" i="11"/>
  <c r="E10" i="11" s="1"/>
  <c r="J10" i="11" s="1"/>
  <c r="G9" i="11"/>
  <c r="F9" i="11"/>
  <c r="I9" i="11" s="1"/>
  <c r="C9" i="11"/>
  <c r="E9" i="11" s="1"/>
  <c r="J9" i="11" s="1"/>
  <c r="G8" i="11"/>
  <c r="F8" i="11"/>
  <c r="I8" i="11" s="1"/>
  <c r="C8" i="11"/>
  <c r="E8" i="11" s="1"/>
  <c r="J8" i="11" s="1"/>
  <c r="G7" i="11"/>
  <c r="F7" i="11"/>
  <c r="I7" i="11" s="1"/>
  <c r="C7" i="11"/>
  <c r="E7" i="11" s="1"/>
  <c r="J7" i="11" s="1"/>
  <c r="G6" i="11"/>
  <c r="F6" i="11"/>
  <c r="I6" i="11" s="1"/>
  <c r="C6" i="11"/>
  <c r="E6" i="11" s="1"/>
  <c r="J6" i="11" s="1"/>
  <c r="G5" i="11"/>
  <c r="F5" i="11"/>
  <c r="I5" i="11" s="1"/>
  <c r="C5" i="11"/>
  <c r="E5" i="11" s="1"/>
  <c r="J5" i="11" s="1"/>
  <c r="G4" i="11"/>
  <c r="F4" i="11"/>
  <c r="I4" i="11" s="1"/>
  <c r="C4" i="11"/>
  <c r="E4" i="11" s="1"/>
  <c r="J4" i="11" s="1"/>
  <c r="L8" i="13" l="1" a="1"/>
  <c r="L8" i="13" s="1"/>
  <c r="L7" i="13" a="1"/>
  <c r="L7" i="13" s="1"/>
  <c r="L10" i="13" s="1"/>
  <c r="E3" i="11"/>
  <c r="I3" i="11"/>
  <c r="L5" i="13" l="1" a="1"/>
  <c r="L5" i="13" s="1"/>
  <c r="L9" i="13" s="1"/>
  <c r="J3"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<sst xmlns="http://schemas.openxmlformats.org/spreadsheetml/2006/main" count="1258" uniqueCount="99">
  <si>
    <t>Clean Fuel Standard Calculator</t>
  </si>
  <si>
    <t xml:space="preserve">Last modified: </t>
  </si>
  <si>
    <t> </t>
  </si>
  <si>
    <t>Introduction</t>
  </si>
  <si>
    <t>RMI designed this calculator to enable users to estimate the emissions impact of enacting a Carbon Fuel Standard (CFS) in their state. The calculator allows users to choose a state and then customize a CFS by selecting a total carbon intensity reduction goal and timeline. Then, the calculator quantifies the carbon intensity benchmark schedule for a state and annual number of credits and deficits generated. 
The calculator helps demonstrate that CFS  policies are a powerful tool, offering flexibility for states to tackle carbon reduction across diverse transportation sectors using simple market dynamics. A CFS is a customizable approach that allows states to design emissions reduction strategies that align with their unique economic and environmental landscapes.</t>
  </si>
  <si>
    <t>Workbook Overview</t>
  </si>
  <si>
    <r>
      <rPr>
        <sz val="12"/>
        <color rgb="FF000000"/>
        <rFont val="Aptos Narrow"/>
      </rPr>
      <t xml:space="preserve">This workbook consists of the following tabs:  
- The </t>
    </r>
    <r>
      <rPr>
        <b/>
        <sz val="12"/>
        <color rgb="FF000000"/>
        <rFont val="Aptos Narrow"/>
      </rPr>
      <t>"User inputs"</t>
    </r>
    <r>
      <rPr>
        <sz val="12"/>
        <color rgb="FF000000"/>
        <rFont val="Aptos Narrow"/>
      </rPr>
      <t xml:space="preserve"> tab should be used to select your state, carbon intensity reduction goal, and goal year drop downs in Step 1 (row 9). You will automatically see the total number of credits and deficits generated through the goal year as well as total emissions avoided from the CFS policy. 
- The </t>
    </r>
    <r>
      <rPr>
        <b/>
        <sz val="12"/>
        <color rgb="FF000000"/>
        <rFont val="Aptos Narrow"/>
      </rPr>
      <t>"Carbon intensity schedule"</t>
    </r>
    <r>
      <rPr>
        <sz val="12"/>
        <color rgb="FF000000"/>
        <rFont val="Aptos Narrow"/>
      </rPr>
      <t xml:space="preserve"> tab calculates the carbon intensity benchmarks for gasoline and diesel in each calendar year based on user inputs of the carbon intensity reduction goal and goal year. The benchmarks are relative to 2010 carbon intensity scores for gasoline and diesel, and decrease linearly to achieve the carbon intensity reduction goal. A graph titled "Carbon Intensity Schedule for Gasoline and Diesel" depicts how average scores decrease over time under a CFS. 
- The "</t>
    </r>
    <r>
      <rPr>
        <b/>
        <sz val="12"/>
        <color rgb="FF000000"/>
        <rFont val="Aptos Narrow"/>
      </rPr>
      <t>Credit and deficit generation</t>
    </r>
    <r>
      <rPr>
        <sz val="12"/>
        <color rgb="FF000000"/>
        <rFont val="Aptos Narrow"/>
      </rPr>
      <t>" tab calculates the annual number of deficits and credits based on user inputs. Credits and deficits are calculated using the carbon intensity benchmark for gasoline and diesel in each calendar year. Transportation fuels with a higher carbon intensity score than the benchmark, including gasoline and diesel, generate deficits. Fuels with a lower carbon intensity score, including electricity and biofuels, generate credits. Compliance is achieved when the number of credits matches the number of deficits. This tab includes two line graphs that depict credit and deficit generation by fuel type and calendar year.
- The "</t>
    </r>
    <r>
      <rPr>
        <b/>
        <sz val="12"/>
        <color rgb="FF000000"/>
        <rFont val="Aptos Narrow"/>
      </rPr>
      <t>Fuel use by fuel type</t>
    </r>
    <r>
      <rPr>
        <sz val="12"/>
        <color rgb="FF000000"/>
        <rFont val="Aptos Narrow"/>
      </rPr>
      <t>" tab contains projections on the amount of transportation fuel that will be consumed annuallly by state and fuel type. These projections are based on a business-as-usual scenario in which no new policies, beyond those already on the books,  are enacted. 
- "The "</t>
    </r>
    <r>
      <rPr>
        <b/>
        <sz val="12"/>
        <color rgb="FF000000"/>
        <rFont val="Aptos Narrow"/>
      </rPr>
      <t>Conversions</t>
    </r>
    <r>
      <rPr>
        <sz val="12"/>
        <color rgb="FF000000"/>
        <rFont val="Aptos Narrow"/>
      </rPr>
      <t>" tab includes numbers used to convert between units of measurement in this workbook. It also includes the benchmark carbon intensities used for the fuel types included in this calculator.</t>
    </r>
  </si>
  <si>
    <t xml:space="preserve">Data Sources </t>
  </si>
  <si>
    <t>Information</t>
  </si>
  <si>
    <t>Source</t>
  </si>
  <si>
    <t>Baseline carbon intensity scores referenced in "Carbon intensity schedule" and "Conversions" tabs</t>
  </si>
  <si>
    <t>California Air Resource Board
https://ww2.arb.ca.gov/sites/default/files/2020-09/basics-notes.pdf
https://ww2.arb.ca.gov/resources/documents/substitute-pathways-and-default-blend-levels-lcfs-reporting-specific-fuel</t>
  </si>
  <si>
    <t>Fuel projections included in "Fuel use by fuel type" tab</t>
  </si>
  <si>
    <t>State Energy Policy Simulator models
https://energypolicy.solutions/us-states</t>
  </si>
  <si>
    <t>User Input Parameters</t>
  </si>
  <si>
    <t>States</t>
  </si>
  <si>
    <t>Percentage Reduction Goals</t>
  </si>
  <si>
    <t>Goal Year</t>
  </si>
  <si>
    <t>AL</t>
  </si>
  <si>
    <t>AZ</t>
  </si>
  <si>
    <t>AR</t>
  </si>
  <si>
    <t>CO</t>
  </si>
  <si>
    <t>CT</t>
  </si>
  <si>
    <t>DE</t>
  </si>
  <si>
    <t>FL</t>
  </si>
  <si>
    <t>GA</t>
  </si>
  <si>
    <t>ID</t>
  </si>
  <si>
    <t>IL</t>
  </si>
  <si>
    <t>IN</t>
  </si>
  <si>
    <t>IA</t>
  </si>
  <si>
    <t>KS</t>
  </si>
  <si>
    <t>KY</t>
  </si>
  <si>
    <t>LA</t>
  </si>
  <si>
    <t>ME</t>
  </si>
  <si>
    <t>MD</t>
  </si>
  <si>
    <t>MA</t>
  </si>
  <si>
    <t>MI</t>
  </si>
  <si>
    <t>MN</t>
  </si>
  <si>
    <t>MS</t>
  </si>
  <si>
    <t>MO</t>
  </si>
  <si>
    <t>MT</t>
  </si>
  <si>
    <t>NE</t>
  </si>
  <si>
    <t>NV</t>
  </si>
  <si>
    <t>NH</t>
  </si>
  <si>
    <t>NJ</t>
  </si>
  <si>
    <t>NY</t>
  </si>
  <si>
    <t>NC</t>
  </si>
  <si>
    <t>ND</t>
  </si>
  <si>
    <t>OH</t>
  </si>
  <si>
    <t>OK</t>
  </si>
  <si>
    <t>PA</t>
  </si>
  <si>
    <t>RI</t>
  </si>
  <si>
    <t>SC</t>
  </si>
  <si>
    <t>SD</t>
  </si>
  <si>
    <t>TN</t>
  </si>
  <si>
    <t>TX</t>
  </si>
  <si>
    <t>UT</t>
  </si>
  <si>
    <t>VT</t>
  </si>
  <si>
    <t>VA</t>
  </si>
  <si>
    <t>WV</t>
  </si>
  <si>
    <t>WI</t>
  </si>
  <si>
    <t>WY</t>
  </si>
  <si>
    <t>CFS Calculator</t>
  </si>
  <si>
    <t xml:space="preserve">Select your state, percentage carbon intensity reduction goal, and timeline from the dropdowns below. The table to the right will automatically populate. </t>
  </si>
  <si>
    <t>Key Metrics</t>
  </si>
  <si>
    <t>State</t>
  </si>
  <si>
    <t>Total Percent Reduction in Carbon intensity</t>
  </si>
  <si>
    <t>Carbon intensity benchmark for gasoline and diesel (gCO2e/MJ)</t>
  </si>
  <si>
    <t>Year</t>
  </si>
  <si>
    <t>Gasoline average</t>
  </si>
  <si>
    <t>Diesel average</t>
  </si>
  <si>
    <t>Interpolation values (gas)</t>
  </si>
  <si>
    <t>Interpolation value (diesel)</t>
  </si>
  <si>
    <t>Credit Deficit from Baseline Gasoline and Diesel Consumption</t>
  </si>
  <si>
    <t>Credits Generated from Baseline Electricity and Biofuel Consumption</t>
  </si>
  <si>
    <t>Net Credits</t>
  </si>
  <si>
    <t>Gasoline</t>
  </si>
  <si>
    <t>Diesel</t>
  </si>
  <si>
    <t>Total Deficits</t>
  </si>
  <si>
    <t>Electricity</t>
  </si>
  <si>
    <t>Biofuel Gasoline</t>
  </si>
  <si>
    <t>Biofuel Diesel</t>
  </si>
  <si>
    <t>Total Credits</t>
  </si>
  <si>
    <t>Fuel [ quads/year]</t>
  </si>
  <si>
    <t>iID</t>
  </si>
  <si>
    <t xml:space="preserve">From </t>
  </si>
  <si>
    <t xml:space="preserve">To </t>
  </si>
  <si>
    <t xml:space="preserve">Multiply by </t>
  </si>
  <si>
    <t>Fuel</t>
  </si>
  <si>
    <t>Carbon intensity (gCO2e/MJ)</t>
  </si>
  <si>
    <t>Quad</t>
  </si>
  <si>
    <t>Megajoule</t>
  </si>
  <si>
    <t>\</t>
  </si>
  <si>
    <t>Gram</t>
  </si>
  <si>
    <t>Metric ton</t>
  </si>
  <si>
    <t xml:space="preserve">Metric ton </t>
  </si>
  <si>
    <t>Million metric ton</t>
  </si>
  <si>
    <t>Biofuel gasoline</t>
  </si>
  <si>
    <t>Biofuel diesel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</si>
</sst>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3">
    <font>
      <sz val="11"/>
      <color theme="1"/>
      <name val="Aptos Narrow"/>
      <family val="2"/>
      <scheme val="minor"/>
    </font>
    <font>
      <b/>
      <sz val="11"/>
      <color theme="1"/>
      <name val="Aptos Narrow"/>
      <family val="2"/>
      <scheme val="minor"/>
    </font>
    <font>
      <u/>
      <sz val="11"/>
      <color theme="10"/>
      <name val="Aptos Narrow"/>
      <family val="2"/>
      <scheme val="minor"/>
    </font>
    <font>
      <b/>
      <sz val="11"/>
      <color rgb="FF000000"/>
      <name val="Calibri"/>
      <family val="2"/>
    </font>
    <font>
      <sz val="11"/>
      <color rgb="FF000000"/>
      <name val="Aptos Narrow"/>
      <family val="2"/>
    </font>
    <font>
      <sz val="11"/>
      <color rgb="FF000000"/>
      <name val="Aptos Narrow"/>
    </font>
    <font>
      <i/>
      <sz val="11"/>
      <color theme="1"/>
      <name val="Aptos Narrow"/>
      <family val="2"/>
      <scheme val="minor"/>
    </font>
    <font>
      <b/>
      <sz val="11"/>
      <color rgb="FF000000"/>
      <name val="Aptos Narrow"/>
      <family val="2"/>
      <charset val="1"/>
    </font>
    <font>
      <sz val="11"/>
      <color rgb="FF000000"/>
      <name val="Aptos Narrow"/>
      <family val="2"/>
      <charset val="1"/>
    </font>
    <font>
      <sz val="11"/>
      <color rgb="FF000000"/>
      <name val="Calibri"/>
      <family val="2"/>
    </font>
    <font>
      <b/>
      <sz val="11"/>
      <color rgb="FF000000"/>
      <name val="Aptos Narrow"/>
      <scheme val="minor"/>
    </font>
    <font>
      <b/>
      <sz val="36"/>
      <color theme="0"/>
      <name val="Aptos Narrow"/>
      <family val="2"/>
      <scheme val="minor"/>
    </font>
    <font>
      <i/>
      <sz val="11"/>
      <color rgb="FF000000"/>
      <name val="Aptos Narrow"/>
      <scheme val="minor"/>
    </font>
    <font>
      <sz val="12"/>
      <color rgb="FF000000"/>
      <name val="Aptos Narrow"/>
      <scheme val="minor"/>
    </font>
    <font>
      <b/>
      <sz val="14"/>
      <color rgb="FFFFFFFF"/>
      <name val="Aptos Narrow"/>
      <scheme val="minor"/>
    </font>
    <font>
      <b/>
      <sz val="12"/>
      <color rgb="FF000000"/>
      <name val="Aptos Narrow"/>
    </font>
    <font>
      <sz val="12"/>
      <color rgb="FF000000"/>
      <name val="Aptos Narrow"/>
    </font>
    <font>
      <b/>
      <sz val="12"/>
      <color rgb="FF000000"/>
      <name val="Aptos Narrow"/>
      <scheme val="minor"/>
    </font>
    <font>
      <sz val="12"/>
      <color theme="1"/>
      <name val="Aptos Narrow"/>
      <family val="2"/>
      <scheme val="minor"/>
    </font>
    <font>
      <b/>
      <sz val="12"/>
      <color theme="1"/>
      <name val="Aptos Narrow"/>
      <family val="2"/>
      <scheme val="minor"/>
    </font>
    <font>
      <sz val="14"/>
      <color theme="1"/>
      <name val="Aptos Narrow"/>
      <family val="2"/>
      <scheme val="minor"/>
    </font>
    <font>
      <b/>
      <sz val="14"/>
      <color theme="1"/>
      <name val="Aptos Narrow"/>
      <family val="2"/>
      <scheme val="minor"/>
    </font>
    <font>
      <b/>
      <sz val="16"/>
      <color theme="1"/>
      <name val="Aptos Narrow"/>
      <family val="2"/>
      <scheme val="minor"/>
    </font>
  </fonts>
  <fills count="14">
    <fill>
      <patternFill patternType="none"/>
    </fill>
    <fill>
      <patternFill patternType="gray125"/>
    </fill>
    <fill>
      <patternFill patternType="solid">
        <fgColor theme="0"/>
        <bgColor indexed="64"/>
      </patternFill>
    </fill>
    <fill>
      <patternFill patternType="solid">
        <fgColor rgb="FFC9E3F0"/>
        <bgColor indexed="64"/>
      </patternFill>
    </fill>
    <fill>
      <patternFill patternType="solid">
        <fgColor rgb="FFFFEDA9"/>
        <bgColor indexed="64"/>
      </patternFill>
    </fill>
    <fill>
      <patternFill patternType="solid">
        <fgColor rgb="FFFFDAAB"/>
        <bgColor indexed="64"/>
      </patternFill>
    </fill>
    <fill>
      <patternFill patternType="solid">
        <fgColor rgb="FFDAE4C1"/>
        <bgColor indexed="64"/>
      </patternFill>
    </fill>
    <fill>
      <patternFill patternType="solid">
        <fgColor rgb="FFAFDFE4"/>
        <bgColor indexed="64"/>
      </patternFill>
    </fill>
    <fill>
      <patternFill patternType="solid">
        <fgColor rgb="FFC7C4E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003B63"/>
        <bgColor indexed="64"/>
      </patternFill>
    </fill>
    <fill>
      <patternFill patternType="solid">
        <fgColor rgb="FFFFFFFF"/>
        <bgColor rgb="FF000000"/>
      </patternFill>
    </fill>
    <fill>
      <patternFill patternType="solid">
        <fgColor rgb="FF999999"/>
        <bgColor indexed="64"/>
      </patternFill>
    </fill>
  </fills>
  <borders count="85">
    <border>
      <left/>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style="thin">
        <color rgb="FF000000"/>
      </top>
      <bottom style="medium">
        <color rgb="FF000000"/>
      </bottom>
      <diagonal/>
    </border>
    <border>
      <left/>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theme="1"/>
      </left>
      <right style="thin">
        <color theme="1"/>
      </right>
      <top style="thin">
        <color theme="1"/>
      </top>
      <bottom style="thin">
        <color theme="1"/>
      </bottom>
      <diagonal/>
    </border>
    <border>
      <left style="thin">
        <color theme="1"/>
      </left>
      <right style="medium">
        <color theme="0"/>
      </right>
      <top style="thin">
        <color theme="1"/>
      </top>
      <bottom style="thin">
        <color theme="1"/>
      </bottom>
      <diagonal/>
    </border>
    <border>
      <left style="thin">
        <color theme="1"/>
      </left>
      <right style="thin">
        <color theme="1"/>
      </right>
      <top style="thin">
        <color theme="1"/>
      </top>
      <bottom style="medium">
        <color theme="0"/>
      </bottom>
      <diagonal/>
    </border>
    <border>
      <left style="thin">
        <color theme="1"/>
      </left>
      <right style="medium">
        <color theme="0"/>
      </right>
      <top style="thin">
        <color theme="1"/>
      </top>
      <bottom style="medium">
        <color theme="0"/>
      </bottom>
      <diagonal/>
    </border>
    <border>
      <left style="medium">
        <color theme="0"/>
      </left>
      <right style="thin">
        <color theme="1"/>
      </right>
      <top style="medium">
        <color theme="0"/>
      </top>
      <bottom style="thin">
        <color theme="1"/>
      </bottom>
      <diagonal/>
    </border>
    <border>
      <left style="thin">
        <color theme="1"/>
      </left>
      <right style="thin">
        <color theme="1"/>
      </right>
      <top style="medium">
        <color theme="0"/>
      </top>
      <bottom style="thin">
        <color theme="1"/>
      </bottom>
      <diagonal/>
    </border>
    <border>
      <left style="thin">
        <color theme="1"/>
      </left>
      <right style="medium">
        <color theme="0"/>
      </right>
      <top style="medium">
        <color theme="0"/>
      </top>
      <bottom style="thin">
        <color theme="1"/>
      </bottom>
      <diagonal/>
    </border>
    <border>
      <left style="medium">
        <color theme="0"/>
      </left>
      <right style="thin">
        <color theme="1"/>
      </right>
      <top style="thin">
        <color theme="1"/>
      </top>
      <bottom style="thin">
        <color theme="1"/>
      </bottom>
      <diagonal/>
    </border>
    <border>
      <left style="medium">
        <color theme="0"/>
      </left>
      <right style="thin">
        <color theme="1"/>
      </right>
      <top style="thin">
        <color theme="1"/>
      </top>
      <bottom style="medium">
        <color theme="0"/>
      </bottom>
      <diagonal/>
    </border>
    <border>
      <left/>
      <right/>
      <top style="medium">
        <color rgb="FF000000"/>
      </top>
      <bottom/>
      <diagonal/>
    </border>
    <border>
      <left style="medium">
        <color theme="0"/>
      </left>
      <right style="thin">
        <color theme="1"/>
      </right>
      <top style="thin">
        <color theme="1"/>
      </top>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thin">
        <color theme="1"/>
      </left>
      <right style="thin">
        <color theme="1"/>
      </right>
      <top style="thin">
        <color theme="1"/>
      </top>
      <bottom/>
      <diagonal/>
    </border>
    <border>
      <left style="thin">
        <color theme="1"/>
      </left>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right/>
      <top style="thin">
        <color theme="1"/>
      </top>
      <bottom style="thin">
        <color theme="1"/>
      </bottom>
      <diagonal/>
    </border>
    <border>
      <left/>
      <right style="thin">
        <color theme="1"/>
      </right>
      <top style="medium">
        <color theme="0"/>
      </top>
      <bottom style="thin">
        <color theme="1"/>
      </bottom>
      <diagonal/>
    </border>
    <border>
      <left/>
      <right style="medium">
        <color theme="1"/>
      </right>
      <top style="medium">
        <color theme="1"/>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top style="medium">
        <color theme="1"/>
      </top>
      <bottom/>
      <diagonal/>
    </border>
    <border>
      <left/>
      <right style="medium">
        <color theme="1"/>
      </right>
      <top/>
      <bottom style="thin">
        <color theme="1"/>
      </bottom>
      <diagonal/>
    </border>
    <border>
      <left/>
      <right style="medium">
        <color theme="1"/>
      </right>
      <top style="thin">
        <color theme="1"/>
      </top>
      <bottom style="thin">
        <color theme="1"/>
      </bottom>
      <diagonal/>
    </border>
    <border>
      <left style="thin">
        <color theme="1"/>
      </left>
      <right/>
      <top style="thin">
        <color theme="1"/>
      </top>
      <bottom style="medium">
        <color theme="1"/>
      </bottom>
      <diagonal/>
    </border>
    <border>
      <left/>
      <right style="medium">
        <color theme="1"/>
      </right>
      <top style="thin">
        <color theme="1"/>
      </top>
      <bottom style="medium">
        <color theme="1"/>
      </bottom>
      <diagonal/>
    </border>
    <border>
      <left style="medium">
        <color theme="1"/>
      </left>
      <right/>
      <top style="thin">
        <color theme="1"/>
      </top>
      <bottom style="thin">
        <color theme="1"/>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thin">
        <color theme="1"/>
      </right>
      <top style="thin">
        <color theme="1"/>
      </top>
      <bottom style="medium">
        <color theme="1"/>
      </bottom>
      <diagonal/>
    </border>
  </borders>
  <cellStyleXfs count="2">
    <xf numFmtId="0" fontId="0" fillId="0" borderId="0"/>
    <xf numFmtId="0" fontId="2" fillId="0" borderId="0" applyNumberFormat="0" applyFill="0" applyBorder="0" applyAlignment="0" applyProtection="0"/>
  </cellStyleXfs>
  <cellXfs count="183">
    <xf numFmtId="0" fontId="0" fillId="0" borderId="0" xfId="0"/>
    <xf numFmtId="0" fontId="1" fillId="2" borderId="0" xfId="0" applyFont="1" applyFill="1" applyAlignment="1">
      <alignment wrapText="1"/>
    </xf>
    <xf numFmtId="0" fontId="0" fillId="2" borderId="0" xfId="0" applyFill="1"/>
    <xf numFmtId="0" fontId="0" fillId="2" borderId="0" xfId="0" applyFill="1" applyAlignment="1">
      <alignment wrapText="1"/>
    </xf>
    <xf numFmtId="0" fontId="0" fillId="2" borderId="2" xfId="0" applyFill="1" applyBorder="1"/>
    <xf numFmtId="0" fontId="0" fillId="2" borderId="3" xfId="0" applyFill="1" applyBorder="1"/>
    <xf numFmtId="0" fontId="4" fillId="2" borderId="1" xfId="0" applyFont="1" applyFill="1" applyBorder="1"/>
    <xf numFmtId="0" fontId="4" fillId="2" borderId="2" xfId="0" applyFont="1" applyFill="1" applyBorder="1"/>
    <xf numFmtId="0" fontId="0" fillId="2" borderId="1" xfId="0" applyFill="1" applyBorder="1"/>
    <xf numFmtId="0" fontId="5" fillId="2" borderId="1" xfId="0" applyFont="1" applyFill="1" applyBorder="1"/>
    <xf numFmtId="0" fontId="5" fillId="2" borderId="2" xfId="0" applyFont="1"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5" fillId="2" borderId="11" xfId="0" applyFont="1" applyFill="1" applyBorder="1"/>
    <xf numFmtId="0" fontId="4" fillId="2" borderId="11" xfId="0" applyFont="1" applyFill="1" applyBorder="1"/>
    <xf numFmtId="0" fontId="1" fillId="2" borderId="0" xfId="0" applyFont="1" applyFill="1"/>
    <xf numFmtId="0" fontId="4" fillId="2" borderId="15" xfId="0" applyFont="1" applyFill="1" applyBorder="1"/>
    <xf numFmtId="0" fontId="5" fillId="2" borderId="15" xfId="0" applyFont="1" applyFill="1" applyBorder="1"/>
    <xf numFmtId="0" fontId="5" fillId="2" borderId="16" xfId="0" applyFont="1" applyFill="1" applyBorder="1"/>
    <xf numFmtId="0" fontId="5" fillId="2" borderId="10" xfId="0" applyFont="1" applyFill="1" applyBorder="1"/>
    <xf numFmtId="0" fontId="0" fillId="2" borderId="12" xfId="0" applyFill="1" applyBorder="1"/>
    <xf numFmtId="0" fontId="1" fillId="6" borderId="6" xfId="0" applyFont="1" applyFill="1" applyBorder="1" applyAlignment="1">
      <alignment wrapText="1"/>
    </xf>
    <xf numFmtId="0" fontId="0" fillId="2" borderId="11" xfId="0" applyFill="1" applyBorder="1"/>
    <xf numFmtId="0" fontId="6" fillId="9" borderId="4" xfId="0" applyFont="1" applyFill="1" applyBorder="1"/>
    <xf numFmtId="0" fontId="6" fillId="9" borderId="5" xfId="0" applyFont="1" applyFill="1" applyBorder="1"/>
    <xf numFmtId="0" fontId="6" fillId="9" borderId="6" xfId="0" applyFont="1" applyFill="1" applyBorder="1"/>
    <xf numFmtId="0" fontId="1" fillId="2" borderId="4" xfId="0" applyFont="1" applyFill="1" applyBorder="1"/>
    <xf numFmtId="0" fontId="0" fillId="2" borderId="1" xfId="0" applyFill="1" applyBorder="1" applyAlignment="1">
      <alignment wrapText="1"/>
    </xf>
    <xf numFmtId="0" fontId="0" fillId="2" borderId="10" xfId="0" applyFill="1" applyBorder="1" applyAlignment="1">
      <alignment wrapText="1"/>
    </xf>
    <xf numFmtId="0" fontId="1" fillId="2" borderId="6" xfId="0" applyFont="1" applyFill="1" applyBorder="1"/>
    <xf numFmtId="0" fontId="1" fillId="9" borderId="4" xfId="0" applyFont="1" applyFill="1" applyBorder="1"/>
    <xf numFmtId="0" fontId="1" fillId="9" borderId="6" xfId="0" applyFont="1" applyFill="1" applyBorder="1"/>
    <xf numFmtId="2" fontId="0" fillId="2" borderId="0" xfId="0" applyNumberFormat="1" applyFill="1"/>
    <xf numFmtId="0" fontId="7" fillId="4" borderId="18" xfId="0" applyFont="1" applyFill="1" applyBorder="1" applyAlignment="1">
      <alignment wrapText="1"/>
    </xf>
    <xf numFmtId="0" fontId="7" fillId="5" borderId="5" xfId="0" applyFont="1" applyFill="1" applyBorder="1" applyAlignment="1">
      <alignment wrapText="1"/>
    </xf>
    <xf numFmtId="0" fontId="7" fillId="8" borderId="5" xfId="0" applyFont="1" applyFill="1" applyBorder="1" applyAlignment="1">
      <alignment wrapText="1"/>
    </xf>
    <xf numFmtId="0" fontId="7" fillId="7" borderId="5" xfId="0" applyFont="1" applyFill="1" applyBorder="1" applyAlignment="1">
      <alignment wrapText="1"/>
    </xf>
    <xf numFmtId="0" fontId="8" fillId="2" borderId="7" xfId="0" applyFont="1" applyFill="1" applyBorder="1"/>
    <xf numFmtId="0" fontId="0" fillId="2" borderId="14" xfId="0" applyFill="1" applyBorder="1"/>
    <xf numFmtId="0" fontId="8" fillId="2" borderId="9" xfId="0" applyFont="1" applyFill="1" applyBorder="1"/>
    <xf numFmtId="0" fontId="8" fillId="2" borderId="1" xfId="0" applyFont="1" applyFill="1" applyBorder="1"/>
    <xf numFmtId="0" fontId="0" fillId="2" borderId="15" xfId="0" applyFill="1" applyBorder="1"/>
    <xf numFmtId="0" fontId="8" fillId="2" borderId="3" xfId="0" applyFont="1" applyFill="1" applyBorder="1"/>
    <xf numFmtId="0" fontId="8" fillId="2" borderId="15" xfId="0" applyFont="1" applyFill="1" applyBorder="1"/>
    <xf numFmtId="0" fontId="8" fillId="2" borderId="2" xfId="0" applyFont="1" applyFill="1" applyBorder="1"/>
    <xf numFmtId="11" fontId="8" fillId="2" borderId="2" xfId="0" applyNumberFormat="1" applyFont="1" applyFill="1" applyBorder="1"/>
    <xf numFmtId="0" fontId="8" fillId="2" borderId="12" xfId="0" applyFont="1" applyFill="1" applyBorder="1"/>
    <xf numFmtId="0" fontId="0" fillId="2" borderId="13" xfId="0" applyFill="1" applyBorder="1"/>
    <xf numFmtId="2" fontId="0" fillId="2" borderId="2" xfId="0" applyNumberFormat="1" applyFill="1" applyBorder="1" applyAlignment="1">
      <alignment wrapText="1"/>
    </xf>
    <xf numFmtId="2" fontId="0" fillId="2" borderId="1" xfId="0" applyNumberFormat="1" applyFill="1" applyBorder="1" applyAlignment="1">
      <alignment wrapText="1"/>
    </xf>
    <xf numFmtId="2" fontId="0" fillId="2" borderId="3" xfId="0" applyNumberFormat="1" applyFill="1" applyBorder="1" applyAlignment="1">
      <alignment wrapText="1"/>
    </xf>
    <xf numFmtId="0" fontId="0" fillId="2" borderId="21" xfId="0" applyFill="1" applyBorder="1"/>
    <xf numFmtId="0" fontId="0" fillId="2" borderId="22" xfId="0" applyFill="1" applyBorder="1"/>
    <xf numFmtId="0" fontId="0" fillId="2" borderId="23" xfId="0" applyFill="1" applyBorder="1"/>
    <xf numFmtId="0" fontId="0" fillId="2" borderId="24" xfId="0" applyFill="1" applyBorder="1"/>
    <xf numFmtId="2" fontId="0" fillId="2" borderId="28" xfId="0" applyNumberFormat="1" applyFill="1" applyBorder="1" applyAlignment="1">
      <alignment wrapText="1"/>
    </xf>
    <xf numFmtId="2" fontId="0" fillId="2" borderId="27" xfId="0" applyNumberFormat="1" applyFill="1" applyBorder="1" applyAlignment="1">
      <alignment wrapText="1"/>
    </xf>
    <xf numFmtId="2" fontId="0" fillId="4" borderId="1" xfId="0" applyNumberFormat="1" applyFill="1" applyBorder="1" applyAlignment="1">
      <alignment wrapText="1"/>
    </xf>
    <xf numFmtId="2" fontId="0" fillId="5" borderId="3" xfId="0" applyNumberFormat="1" applyFill="1" applyBorder="1"/>
    <xf numFmtId="2" fontId="0" fillId="6" borderId="1" xfId="0" applyNumberFormat="1" applyFill="1" applyBorder="1" applyAlignment="1">
      <alignment vertical="center" wrapText="1"/>
    </xf>
    <xf numFmtId="2" fontId="0" fillId="8" borderId="2" xfId="0" applyNumberFormat="1" applyFill="1" applyBorder="1" applyAlignment="1">
      <alignment wrapText="1"/>
    </xf>
    <xf numFmtId="2" fontId="0" fillId="7" borderId="3" xfId="0" applyNumberFormat="1" applyFill="1" applyBorder="1" applyAlignment="1">
      <alignment wrapText="1"/>
    </xf>
    <xf numFmtId="2" fontId="1" fillId="2" borderId="30" xfId="0" applyNumberFormat="1" applyFont="1" applyFill="1" applyBorder="1" applyAlignment="1">
      <alignment vertical="center" wrapText="1"/>
    </xf>
    <xf numFmtId="2" fontId="6" fillId="10" borderId="28" xfId="0" applyNumberFormat="1" applyFont="1" applyFill="1" applyBorder="1"/>
    <xf numFmtId="2" fontId="0" fillId="2" borderId="32" xfId="0" applyNumberFormat="1" applyFill="1" applyBorder="1"/>
    <xf numFmtId="2" fontId="0" fillId="2" borderId="26" xfId="0" applyNumberFormat="1" applyFill="1" applyBorder="1"/>
    <xf numFmtId="2" fontId="6" fillId="10" borderId="28" xfId="0" applyNumberFormat="1" applyFont="1" applyFill="1" applyBorder="1" applyAlignment="1">
      <alignment wrapText="1"/>
    </xf>
    <xf numFmtId="0" fontId="2" fillId="2" borderId="0" xfId="1" applyFill="1"/>
    <xf numFmtId="0" fontId="9" fillId="2" borderId="0" xfId="0" applyFont="1" applyFill="1" applyAlignment="1">
      <alignment wrapText="1"/>
    </xf>
    <xf numFmtId="2" fontId="0" fillId="2" borderId="7" xfId="0" applyNumberFormat="1" applyFill="1" applyBorder="1"/>
    <xf numFmtId="2" fontId="0" fillId="2" borderId="9" xfId="0" applyNumberFormat="1" applyFill="1" applyBorder="1"/>
    <xf numFmtId="2" fontId="0" fillId="2" borderId="1" xfId="0" applyNumberFormat="1" applyFill="1" applyBorder="1"/>
    <xf numFmtId="2" fontId="0" fillId="2" borderId="3" xfId="0" applyNumberFormat="1" applyFill="1" applyBorder="1"/>
    <xf numFmtId="0" fontId="0" fillId="4" borderId="4" xfId="0" applyFill="1" applyBorder="1"/>
    <xf numFmtId="0" fontId="0" fillId="5" borderId="6" xfId="0" applyFill="1" applyBorder="1"/>
    <xf numFmtId="0" fontId="12" fillId="12" borderId="35" xfId="0" applyFont="1" applyFill="1" applyBorder="1"/>
    <xf numFmtId="0" fontId="12" fillId="12" borderId="0" xfId="0" applyFont="1" applyFill="1"/>
    <xf numFmtId="0" fontId="12" fillId="12" borderId="0" xfId="0" applyFont="1" applyFill="1" applyAlignment="1">
      <alignment vertical="top"/>
    </xf>
    <xf numFmtId="0" fontId="0" fillId="2" borderId="0" xfId="0" applyFill="1" applyAlignment="1">
      <alignment vertical="top"/>
    </xf>
    <xf numFmtId="0" fontId="11" fillId="2" borderId="0" xfId="0" applyFont="1" applyFill="1" applyAlignment="1">
      <alignment vertical="center"/>
    </xf>
    <xf numFmtId="0" fontId="0" fillId="2" borderId="0" xfId="0" applyFill="1" applyAlignment="1">
      <alignment vertical="top" wrapText="1"/>
    </xf>
    <xf numFmtId="0" fontId="19" fillId="2" borderId="40" xfId="0" applyFont="1" applyFill="1" applyBorder="1"/>
    <xf numFmtId="0" fontId="19" fillId="3" borderId="51" xfId="0" applyFont="1" applyFill="1" applyBorder="1"/>
    <xf numFmtId="0" fontId="18" fillId="3" borderId="54" xfId="0" applyFont="1" applyFill="1" applyBorder="1"/>
    <xf numFmtId="0" fontId="18" fillId="3" borderId="55" xfId="0" applyFont="1" applyFill="1" applyBorder="1"/>
    <xf numFmtId="0" fontId="0" fillId="3" borderId="65" xfId="0" applyFill="1" applyBorder="1"/>
    <xf numFmtId="0" fontId="0" fillId="3" borderId="66" xfId="0" applyFill="1" applyBorder="1"/>
    <xf numFmtId="0" fontId="19" fillId="3" borderId="52" xfId="0" applyFont="1" applyFill="1" applyBorder="1" applyAlignment="1">
      <alignment vertical="top"/>
    </xf>
    <xf numFmtId="0" fontId="19" fillId="3" borderId="68" xfId="0" applyFont="1" applyFill="1" applyBorder="1"/>
    <xf numFmtId="9" fontId="18" fillId="3" borderId="47" xfId="0" applyNumberFormat="1" applyFont="1" applyFill="1" applyBorder="1" applyAlignment="1">
      <alignment vertical="top"/>
    </xf>
    <xf numFmtId="9" fontId="0" fillId="3" borderId="47" xfId="0" applyNumberFormat="1" applyFill="1" applyBorder="1"/>
    <xf numFmtId="0" fontId="20" fillId="2" borderId="60" xfId="0" applyFont="1" applyFill="1" applyBorder="1"/>
    <xf numFmtId="0" fontId="20" fillId="2" borderId="21" xfId="0" applyFont="1" applyFill="1" applyBorder="1" applyAlignment="1">
      <alignment wrapText="1"/>
    </xf>
    <xf numFmtId="0" fontId="20" fillId="2" borderId="21" xfId="0" applyFont="1" applyFill="1" applyBorder="1"/>
    <xf numFmtId="0" fontId="0" fillId="13" borderId="61" xfId="0" applyFill="1" applyBorder="1"/>
    <xf numFmtId="0" fontId="0" fillId="13" borderId="0" xfId="0" applyFill="1"/>
    <xf numFmtId="0" fontId="0" fillId="13" borderId="59" xfId="0" applyFill="1" applyBorder="1"/>
    <xf numFmtId="0" fontId="11" fillId="11" borderId="0" xfId="0" applyFont="1" applyFill="1" applyAlignment="1">
      <alignment horizontal="center" vertical="center"/>
    </xf>
    <xf numFmtId="0" fontId="14" fillId="11" borderId="39" xfId="0" applyFont="1" applyFill="1" applyBorder="1" applyAlignment="1">
      <alignment horizontal="center" vertical="top"/>
    </xf>
    <xf numFmtId="0" fontId="14" fillId="11" borderId="42" xfId="0" applyFont="1" applyFill="1" applyBorder="1" applyAlignment="1">
      <alignment horizontal="center" vertical="top"/>
    </xf>
    <xf numFmtId="0" fontId="16" fillId="3" borderId="39" xfId="0" applyFont="1" applyFill="1" applyBorder="1" applyAlignment="1">
      <alignment horizontal="left" vertical="top" wrapText="1"/>
    </xf>
    <xf numFmtId="0" fontId="16" fillId="3" borderId="40" xfId="0" applyFont="1" applyFill="1" applyBorder="1" applyAlignment="1">
      <alignment horizontal="left" vertical="top" wrapText="1"/>
    </xf>
    <xf numFmtId="0" fontId="16" fillId="3" borderId="41" xfId="0" applyFont="1" applyFill="1" applyBorder="1" applyAlignment="1">
      <alignment horizontal="left" vertical="top" wrapText="1"/>
    </xf>
    <xf numFmtId="0" fontId="16" fillId="3" borderId="42" xfId="0" applyFont="1" applyFill="1" applyBorder="1" applyAlignment="1">
      <alignment horizontal="left" vertical="top" wrapText="1"/>
    </xf>
    <xf numFmtId="0" fontId="16" fillId="3" borderId="0" xfId="0" applyFont="1" applyFill="1" applyAlignment="1">
      <alignment horizontal="left" vertical="top" wrapText="1"/>
    </xf>
    <xf numFmtId="0" fontId="16" fillId="3" borderId="43" xfId="0" applyFont="1" applyFill="1" applyBorder="1" applyAlignment="1">
      <alignment horizontal="left" vertical="top" wrapText="1"/>
    </xf>
    <xf numFmtId="0" fontId="14" fillId="11" borderId="37" xfId="0" applyFont="1" applyFill="1" applyBorder="1" applyAlignment="1">
      <alignment horizontal="center" vertical="top" wrapText="1"/>
    </xf>
    <xf numFmtId="0" fontId="14" fillId="11" borderId="38" xfId="0" applyFont="1" applyFill="1" applyBorder="1" applyAlignment="1">
      <alignment horizontal="center" vertical="top" wrapText="1"/>
    </xf>
    <xf numFmtId="0" fontId="14" fillId="11" borderId="40" xfId="0" applyFont="1" applyFill="1" applyBorder="1" applyAlignment="1">
      <alignment horizontal="center" vertical="top" wrapText="1"/>
    </xf>
    <xf numFmtId="0" fontId="14" fillId="11" borderId="0" xfId="0" applyFont="1" applyFill="1" applyAlignment="1">
      <alignment horizontal="center" vertical="top" wrapText="1"/>
    </xf>
    <xf numFmtId="0" fontId="13" fillId="3" borderId="39" xfId="0" applyFont="1" applyFill="1" applyBorder="1" applyAlignment="1">
      <alignment horizontal="left" vertical="top" wrapText="1"/>
    </xf>
    <xf numFmtId="0" fontId="13" fillId="3" borderId="40" xfId="0" applyFont="1" applyFill="1" applyBorder="1" applyAlignment="1">
      <alignment horizontal="left" vertical="top" wrapText="1"/>
    </xf>
    <xf numFmtId="0" fontId="13" fillId="3" borderId="41" xfId="0" applyFont="1" applyFill="1" applyBorder="1" applyAlignment="1">
      <alignment horizontal="left" vertical="top" wrapText="1"/>
    </xf>
    <xf numFmtId="0" fontId="13" fillId="3" borderId="42" xfId="0" applyFont="1" applyFill="1" applyBorder="1" applyAlignment="1">
      <alignment horizontal="left" vertical="top" wrapText="1"/>
    </xf>
    <xf numFmtId="0" fontId="13" fillId="3" borderId="0" xfId="0" applyFont="1" applyFill="1" applyAlignment="1">
      <alignment horizontal="left" vertical="top" wrapText="1"/>
    </xf>
    <xf numFmtId="0" fontId="13" fillId="3" borderId="43" xfId="0" applyFont="1" applyFill="1" applyBorder="1" applyAlignment="1">
      <alignment horizontal="left" vertical="top" wrapText="1"/>
    </xf>
    <xf numFmtId="0" fontId="13" fillId="3" borderId="44" xfId="0" applyFont="1" applyFill="1" applyBorder="1" applyAlignment="1">
      <alignment horizontal="left" vertical="top" wrapText="1"/>
    </xf>
    <xf numFmtId="0" fontId="13" fillId="3" borderId="45" xfId="0" applyFont="1" applyFill="1" applyBorder="1" applyAlignment="1">
      <alignment horizontal="left" vertical="top" wrapText="1"/>
    </xf>
    <xf numFmtId="0" fontId="13" fillId="3" borderId="46" xfId="0" applyFont="1" applyFill="1" applyBorder="1" applyAlignment="1">
      <alignment horizontal="left" vertical="top" wrapText="1"/>
    </xf>
    <xf numFmtId="0" fontId="17" fillId="3" borderId="51" xfId="0" applyFont="1" applyFill="1" applyBorder="1" applyAlignment="1">
      <alignment horizontal="center" vertical="top" wrapText="1"/>
    </xf>
    <xf numFmtId="0" fontId="17" fillId="3" borderId="52" xfId="0" applyFont="1" applyFill="1" applyBorder="1" applyAlignment="1">
      <alignment horizontal="center" vertical="top" wrapText="1"/>
    </xf>
    <xf numFmtId="0" fontId="13" fillId="3" borderId="54" xfId="0" applyFont="1" applyFill="1" applyBorder="1" applyAlignment="1">
      <alignment horizontal="left" vertical="top" wrapText="1"/>
    </xf>
    <xf numFmtId="0" fontId="13" fillId="3" borderId="47" xfId="0" applyFont="1" applyFill="1" applyBorder="1" applyAlignment="1">
      <alignment horizontal="left" vertical="top" wrapText="1"/>
    </xf>
    <xf numFmtId="0" fontId="13" fillId="3" borderId="57" xfId="0" applyFont="1" applyFill="1" applyBorder="1" applyAlignment="1">
      <alignment horizontal="left" vertical="top" wrapText="1"/>
    </xf>
    <xf numFmtId="0" fontId="13" fillId="3" borderId="62" xfId="0" applyFont="1" applyFill="1" applyBorder="1" applyAlignment="1">
      <alignment horizontal="left" vertical="top" wrapText="1"/>
    </xf>
    <xf numFmtId="0" fontId="13" fillId="3" borderId="49" xfId="0" applyFont="1" applyFill="1" applyBorder="1" applyAlignment="1">
      <alignment horizontal="left" vertical="top" wrapText="1"/>
    </xf>
    <xf numFmtId="0" fontId="17" fillId="3" borderId="53" xfId="0" applyFont="1" applyFill="1" applyBorder="1" applyAlignment="1">
      <alignment horizontal="center" vertical="top" wrapText="1"/>
    </xf>
    <xf numFmtId="0" fontId="13" fillId="3" borderId="48" xfId="0" applyFont="1" applyFill="1" applyBorder="1" applyAlignment="1">
      <alignment horizontal="left" vertical="top" wrapText="1"/>
    </xf>
    <xf numFmtId="0" fontId="13" fillId="3" borderId="50" xfId="0" applyFont="1" applyFill="1" applyBorder="1" applyAlignment="1">
      <alignment horizontal="left" vertical="top" wrapText="1"/>
    </xf>
    <xf numFmtId="0" fontId="14" fillId="11" borderId="39" xfId="0" applyFont="1" applyFill="1" applyBorder="1" applyAlignment="1">
      <alignment horizontal="center" vertical="top" wrapText="1"/>
    </xf>
    <xf numFmtId="0" fontId="14" fillId="11" borderId="42" xfId="0" applyFont="1" applyFill="1" applyBorder="1" applyAlignment="1">
      <alignment horizontal="center" vertical="top" wrapText="1"/>
    </xf>
    <xf numFmtId="43" fontId="20" fillId="2" borderId="64" xfId="0" applyNumberFormat="1" applyFont="1" applyFill="1" applyBorder="1" applyAlignment="1">
      <alignment horizontal="center"/>
    </xf>
    <xf numFmtId="43" fontId="20" fillId="2" borderId="78" xfId="0" applyNumberFormat="1" applyFont="1" applyFill="1" applyBorder="1" applyAlignment="1">
      <alignment horizontal="center"/>
    </xf>
    <xf numFmtId="43" fontId="21" fillId="2" borderId="79" xfId="0" applyNumberFormat="1" applyFont="1" applyFill="1" applyBorder="1" applyAlignment="1">
      <alignment horizontal="center"/>
    </xf>
    <xf numFmtId="43" fontId="21" fillId="2" borderId="80" xfId="0" applyNumberFormat="1" applyFont="1" applyFill="1" applyBorder="1" applyAlignment="1">
      <alignment horizontal="center"/>
    </xf>
    <xf numFmtId="0" fontId="20" fillId="2" borderId="81" xfId="0" applyFont="1" applyFill="1" applyBorder="1" applyAlignment="1">
      <alignment horizontal="left" vertical="top" wrapText="1"/>
    </xf>
    <xf numFmtId="0" fontId="20" fillId="2" borderId="67" xfId="0" applyFont="1" applyFill="1" applyBorder="1" applyAlignment="1">
      <alignment horizontal="left" vertical="top" wrapText="1"/>
    </xf>
    <xf numFmtId="0" fontId="20" fillId="2" borderId="65" xfId="0" applyFont="1" applyFill="1" applyBorder="1" applyAlignment="1">
      <alignment horizontal="left" vertical="top" wrapText="1"/>
    </xf>
    <xf numFmtId="0" fontId="20" fillId="2" borderId="81" xfId="0" applyFont="1" applyFill="1" applyBorder="1" applyAlignment="1">
      <alignment horizontal="left" wrapText="1"/>
    </xf>
    <xf numFmtId="0" fontId="20" fillId="2" borderId="67" xfId="0" applyFont="1" applyFill="1" applyBorder="1" applyAlignment="1">
      <alignment horizontal="left" wrapText="1"/>
    </xf>
    <xf numFmtId="0" fontId="20" fillId="2" borderId="65" xfId="0" applyFont="1" applyFill="1" applyBorder="1" applyAlignment="1">
      <alignment horizontal="left" wrapText="1"/>
    </xf>
    <xf numFmtId="0" fontId="20" fillId="2" borderId="81" xfId="0" applyFont="1" applyFill="1" applyBorder="1" applyAlignment="1">
      <alignment horizontal="left"/>
    </xf>
    <xf numFmtId="0" fontId="20" fillId="2" borderId="67" xfId="0" applyFont="1" applyFill="1" applyBorder="1" applyAlignment="1">
      <alignment horizontal="left"/>
    </xf>
    <xf numFmtId="0" fontId="20" fillId="2" borderId="65" xfId="0" applyFont="1" applyFill="1" applyBorder="1" applyAlignment="1">
      <alignment horizontal="left"/>
    </xf>
    <xf numFmtId="0" fontId="21" fillId="2" borderId="82" xfId="0" applyFont="1" applyFill="1" applyBorder="1" applyAlignment="1">
      <alignment horizontal="left" wrapText="1"/>
    </xf>
    <xf numFmtId="0" fontId="21" fillId="2" borderId="83" xfId="0" applyFont="1" applyFill="1" applyBorder="1" applyAlignment="1">
      <alignment horizontal="left" wrapText="1"/>
    </xf>
    <xf numFmtId="0" fontId="21" fillId="2" borderId="84" xfId="0" applyFont="1" applyFill="1" applyBorder="1" applyAlignment="1">
      <alignment horizontal="left" wrapText="1"/>
    </xf>
    <xf numFmtId="0" fontId="21" fillId="13" borderId="33" xfId="0" applyFont="1" applyFill="1" applyBorder="1" applyAlignment="1">
      <alignment horizontal="left" vertical="top" wrapText="1"/>
    </xf>
    <xf numFmtId="0" fontId="21" fillId="13" borderId="56" xfId="0" applyFont="1" applyFill="1" applyBorder="1" applyAlignment="1">
      <alignment horizontal="left" vertical="top" wrapText="1"/>
    </xf>
    <xf numFmtId="0" fontId="21" fillId="13" borderId="34" xfId="0" applyFont="1" applyFill="1" applyBorder="1" applyAlignment="1">
      <alignment horizontal="left" vertical="top" wrapText="1"/>
    </xf>
    <xf numFmtId="0" fontId="1" fillId="3" borderId="56" xfId="0" applyFont="1" applyFill="1" applyBorder="1" applyAlignment="1">
      <alignment horizontal="center"/>
    </xf>
    <xf numFmtId="0" fontId="1" fillId="3" borderId="34" xfId="0" applyFont="1" applyFill="1" applyBorder="1" applyAlignment="1">
      <alignment horizontal="center"/>
    </xf>
    <xf numFmtId="10" fontId="1" fillId="3" borderId="33" xfId="0" applyNumberFormat="1" applyFont="1" applyFill="1" applyBorder="1" applyAlignment="1">
      <alignment horizontal="center"/>
    </xf>
    <xf numFmtId="10" fontId="1" fillId="3" borderId="34" xfId="0" applyNumberFormat="1" applyFont="1" applyFill="1" applyBorder="1" applyAlignment="1">
      <alignment horizontal="center"/>
    </xf>
    <xf numFmtId="0" fontId="1" fillId="3" borderId="21" xfId="0" applyFont="1" applyFill="1" applyBorder="1" applyAlignment="1">
      <alignment horizontal="center"/>
    </xf>
    <xf numFmtId="0" fontId="1" fillId="3" borderId="58" xfId="0" applyFont="1" applyFill="1" applyBorder="1" applyAlignment="1">
      <alignment horizontal="center"/>
    </xf>
    <xf numFmtId="0" fontId="22" fillId="6" borderId="70" xfId="0" applyFont="1" applyFill="1" applyBorder="1" applyAlignment="1">
      <alignment horizontal="center"/>
    </xf>
    <xf numFmtId="0" fontId="22" fillId="6" borderId="71" xfId="0" applyFont="1" applyFill="1" applyBorder="1" applyAlignment="1">
      <alignment horizontal="center"/>
    </xf>
    <xf numFmtId="0" fontId="22" fillId="6" borderId="72" xfId="0" applyFont="1" applyFill="1" applyBorder="1" applyAlignment="1">
      <alignment horizontal="center"/>
    </xf>
    <xf numFmtId="0" fontId="20" fillId="2" borderId="73" xfId="0" applyFont="1" applyFill="1" applyBorder="1" applyAlignment="1">
      <alignment horizontal="left" wrapText="1"/>
    </xf>
    <xf numFmtId="0" fontId="20" fillId="2" borderId="74" xfId="0" applyFont="1" applyFill="1" applyBorder="1" applyAlignment="1">
      <alignment horizontal="left" wrapText="1"/>
    </xf>
    <xf numFmtId="0" fontId="20" fillId="2" borderId="75" xfId="0" applyFont="1" applyFill="1" applyBorder="1" applyAlignment="1">
      <alignment horizontal="left" wrapText="1"/>
    </xf>
    <xf numFmtId="0" fontId="20" fillId="2" borderId="47" xfId="0" applyFont="1" applyFill="1" applyBorder="1" applyAlignment="1">
      <alignment horizontal="left" wrapText="1"/>
    </xf>
    <xf numFmtId="43" fontId="20" fillId="2" borderId="76" xfId="0" applyNumberFormat="1" applyFont="1" applyFill="1" applyBorder="1" applyAlignment="1">
      <alignment horizontal="center"/>
    </xf>
    <xf numFmtId="43" fontId="20" fillId="2" borderId="69" xfId="0" applyNumberFormat="1" applyFont="1" applyFill="1" applyBorder="1" applyAlignment="1">
      <alignment horizontal="center"/>
    </xf>
    <xf numFmtId="43" fontId="20" fillId="2" borderId="63" xfId="0" applyNumberFormat="1" applyFont="1" applyFill="1" applyBorder="1" applyAlignment="1">
      <alignment horizontal="center"/>
    </xf>
    <xf numFmtId="43" fontId="20" fillId="2" borderId="77" xfId="0" applyNumberFormat="1" applyFont="1" applyFill="1" applyBorder="1" applyAlignment="1">
      <alignment horizontal="center"/>
    </xf>
    <xf numFmtId="0" fontId="2" fillId="2" borderId="0" xfId="1" applyFill="1" applyAlignment="1">
      <alignment wrapText="1"/>
    </xf>
    <xf numFmtId="0" fontId="10" fillId="3" borderId="33" xfId="0" applyFont="1" applyFill="1" applyBorder="1" applyAlignment="1">
      <alignment horizontal="center" wrapText="1"/>
    </xf>
    <xf numFmtId="0" fontId="10" fillId="3" borderId="34" xfId="0" applyFont="1" applyFill="1" applyBorder="1" applyAlignment="1">
      <alignment horizontal="center" wrapText="1"/>
    </xf>
    <xf numFmtId="2" fontId="1" fillId="2" borderId="29" xfId="0" applyNumberFormat="1" applyFont="1" applyFill="1" applyBorder="1" applyAlignment="1">
      <alignment horizontal="center" vertical="center" wrapText="1"/>
    </xf>
    <xf numFmtId="2" fontId="1" fillId="2" borderId="31" xfId="0" applyNumberFormat="1" applyFont="1" applyFill="1" applyBorder="1" applyAlignment="1">
      <alignment horizontal="center" vertical="center" wrapText="1"/>
    </xf>
    <xf numFmtId="2" fontId="1" fillId="2" borderId="25" xfId="0" applyNumberFormat="1" applyFont="1" applyFill="1" applyBorder="1" applyAlignment="1">
      <alignment horizontal="center" vertical="center" wrapText="1"/>
    </xf>
    <xf numFmtId="2" fontId="1" fillId="2" borderId="26" xfId="0" applyNumberFormat="1" applyFont="1" applyFill="1" applyBorder="1" applyAlignment="1">
      <alignment horizontal="center" vertical="center" wrapText="1"/>
    </xf>
    <xf numFmtId="2" fontId="1" fillId="2" borderId="30" xfId="0" applyNumberFormat="1" applyFont="1" applyFill="1" applyBorder="1" applyAlignment="1">
      <alignment horizontal="center" vertical="center" wrapText="1"/>
    </xf>
    <xf numFmtId="0" fontId="1" fillId="3" borderId="17" xfId="0" applyFont="1" applyFill="1" applyBorder="1" applyAlignment="1">
      <alignment horizontal="center"/>
    </xf>
    <xf numFmtId="0" fontId="1" fillId="3" borderId="19" xfId="0" applyFont="1" applyFill="1" applyBorder="1" applyAlignment="1">
      <alignment horizontal="center"/>
    </xf>
    <xf numFmtId="0" fontId="1" fillId="3" borderId="20" xfId="0" applyFont="1" applyFill="1" applyBorder="1" applyAlignment="1">
      <alignment horizontal="center"/>
    </xf>
    <xf numFmtId="15" fontId="12" fillId="3" borderId="35" xfId="0" applyNumberFormat="1" applyFont="1" applyFill="1" applyBorder="1" applyAlignment="1"/>
    <xf numFmtId="0" fontId="12" fillId="3" borderId="36" xfId="0" applyFont="1" applyFill="1" applyBorder="1" applyAlignment="1"/>
    <xf numFmtId="0" fontId="3" fillId="2" borderId="0" xfId="0" applyFont="1" applyFill="1" applyAlignment="1"/>
  </cellXfs>
  <cellStyles count="2">
    <cellStyle name="Hyperlink" xfId="1" builtinId="8"/>
    <cellStyle name="Normal" xfId="0" builtinId="0"/>
  </cellStyles>
  <dxfs count="0"/>
  <tableStyles count="0" defaultTableStyle="TableStyleMedium2" defaultPivotStyle="PivotStyleMedium9"/>
  <colors>
    <mruColors>
      <color rgb="FFDAE4C1"/>
      <color rgb="FFC9E3F0"/>
      <color rgb="FF999999"/>
      <color rgb="FF003B63"/>
      <color rgb="FFFFDAAB"/>
      <color rgb="FFFFEDA9"/>
      <color rgb="FFAFDFE4"/>
      <color rgb="FFC7C4E2"/>
      <color rgb="FFEEC7B7"/>
      <color rgb="FF5859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Carbon Intensity Schedule for Gasoline and Diesel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'Carbon intensity schedule'!$C$2</c:f>
              <c:strCache>
                <c:ptCount val="1"/>
                <c:pt idx="0">
                  <c:v>Gasoline average</c:v>
                </c:pt>
              </c:strCache>
            </c:strRef>
          </c:tx>
          <c:spPr>
            <a:ln w="28575" cap="rnd">
              <a:solidFill>
                <a:srgbClr val="145F82"/>
              </a:solidFill>
              <a:prstDash val="solid"/>
              <a:round/>
            </a:ln>
            <a:effectLst/>
          </c:spPr>
          <c:marker>
            <c:symbol val="circle"/>
            <c:size val="5"/>
            <c:spPr>
              <a:solidFill>
                <a:srgbClr val="145F82"/>
              </a:solidFill>
              <a:ln w="9525">
                <a:solidFill>
                  <a:srgbClr val="145F82"/>
                </a:solidFill>
                <a:prstDash val="solid"/>
              </a:ln>
              <a:effectLst/>
            </c:spPr>
          </c:marker>
          <c:cat>
            <c:numRef>
              <c:f>'Carbon intensity schedule'!$B$3:$B$29</c:f>
              <c:numCache>
                <c:formatCode>General</c:formatCode>
                <c:ptCount val="27"/>
                <c:pt idx="0">
                  <c:v>2010</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'Carbon intensity schedule'!$C$3:$C$29</c:f>
              <c:numCache>
                <c:formatCode>0.00</c:formatCode>
                <c:ptCount val="27"/>
                <c:pt idx="0">
                  <c:v>99.44</c:v>
                </c:pt>
                <c:pt idx="1">
                  <c:v>88.252999999999929</c:v>
                </c:pt>
                <c:pt idx="2">
                  <c:v>87.507200000000012</c:v>
                </c:pt>
                <c:pt idx="3">
                  <c:v>86.761400000000094</c:v>
                </c:pt>
                <c:pt idx="4">
                  <c:v>86.015599999999949</c:v>
                </c:pt>
                <c:pt idx="5">
                  <c:v>85.269800000000032</c:v>
                </c:pt>
                <c:pt idx="6">
                  <c:v>84.524000000000115</c:v>
                </c:pt>
                <c:pt idx="7">
                  <c:v>84.524000000000001</c:v>
                </c:pt>
                <c:pt idx="8">
                  <c:v>84.524000000000001</c:v>
                </c:pt>
                <c:pt idx="9">
                  <c:v>84.524000000000001</c:v>
                </c:pt>
                <c:pt idx="10">
                  <c:v>84.524000000000001</c:v>
                </c:pt>
                <c:pt idx="11">
                  <c:v>84.524000000000001</c:v>
                </c:pt>
                <c:pt idx="12">
                  <c:v>84.524000000000001</c:v>
                </c:pt>
                <c:pt idx="13">
                  <c:v>84.524000000000001</c:v>
                </c:pt>
                <c:pt idx="14">
                  <c:v>84.524000000000001</c:v>
                </c:pt>
                <c:pt idx="15">
                  <c:v>84.524000000000001</c:v>
                </c:pt>
                <c:pt idx="16">
                  <c:v>84.524000000000001</c:v>
                </c:pt>
                <c:pt idx="17">
                  <c:v>84.524000000000001</c:v>
                </c:pt>
                <c:pt idx="18">
                  <c:v>84.524000000000001</c:v>
                </c:pt>
                <c:pt idx="19">
                  <c:v>84.524000000000001</c:v>
                </c:pt>
                <c:pt idx="20">
                  <c:v>84.524000000000001</c:v>
                </c:pt>
                <c:pt idx="21">
                  <c:v>84.524000000000001</c:v>
                </c:pt>
                <c:pt idx="22">
                  <c:v>84.524000000000001</c:v>
                </c:pt>
                <c:pt idx="23">
                  <c:v>84.524000000000001</c:v>
                </c:pt>
                <c:pt idx="24">
                  <c:v>84.524000000000001</c:v>
                </c:pt>
                <c:pt idx="25">
                  <c:v>84.524000000000001</c:v>
                </c:pt>
                <c:pt idx="26">
                  <c:v>84.524000000000001</c:v>
                </c:pt>
              </c:numCache>
            </c:numRef>
          </c:val>
          <c:smooth val="0"/>
          <c:extLst>
            <c:ext xmlns:c16="http://schemas.microsoft.com/office/drawing/2014/chart" uri="{C3380CC4-5D6E-409C-BE32-E72D297353CC}">
              <c16:uniqueId val="{00000003-7DCE-48C1-9B25-0D5414E5D58F}"/>
            </c:ext>
          </c:extLst>
        </c:ser>
        <c:ser>
          <c:idx val="2"/>
          <c:order val="1"/>
          <c:tx>
            <c:strRef>
              <c:f>'Carbon intensity schedule'!$D$2</c:f>
              <c:strCache>
                <c:ptCount val="1"/>
                <c:pt idx="0">
                  <c:v>Diesel average</c:v>
                </c:pt>
              </c:strCache>
            </c:strRef>
          </c:tx>
          <c:spPr>
            <a:ln w="28575" cap="rnd">
              <a:solidFill>
                <a:srgbClr val="E87331"/>
              </a:solidFill>
              <a:prstDash val="solid"/>
              <a:round/>
            </a:ln>
            <a:effectLst/>
          </c:spPr>
          <c:marker>
            <c:symbol val="circle"/>
            <c:size val="5"/>
            <c:spPr>
              <a:solidFill>
                <a:srgbClr val="E87331"/>
              </a:solidFill>
              <a:ln w="9525">
                <a:solidFill>
                  <a:srgbClr val="E87331"/>
                </a:solidFill>
                <a:prstDash val="solid"/>
              </a:ln>
              <a:effectLst/>
            </c:spPr>
          </c:marker>
          <c:cat>
            <c:numRef>
              <c:f>'Carbon intensity schedule'!$B$3:$B$29</c:f>
              <c:numCache>
                <c:formatCode>General</c:formatCode>
                <c:ptCount val="27"/>
                <c:pt idx="0">
                  <c:v>2010</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'Carbon intensity schedule'!$D$3:$D$29</c:f>
              <c:numCache>
                <c:formatCode>0.00</c:formatCode>
                <c:ptCount val="27"/>
                <c:pt idx="0">
                  <c:v>100.45</c:v>
                </c:pt>
                <c:pt idx="1">
                  <c:v>89.149374999999964</c:v>
                </c:pt>
                <c:pt idx="2">
                  <c:v>88.395999999999958</c:v>
                </c:pt>
                <c:pt idx="3">
                  <c:v>87.642624999999953</c:v>
                </c:pt>
                <c:pt idx="4">
                  <c:v>86.889250000000175</c:v>
                </c:pt>
                <c:pt idx="5">
                  <c:v>86.135875000000169</c:v>
                </c:pt>
                <c:pt idx="6">
                  <c:v>85.382500000000164</c:v>
                </c:pt>
                <c:pt idx="7">
                  <c:v>85.382500000000007</c:v>
                </c:pt>
                <c:pt idx="8">
                  <c:v>85.382500000000007</c:v>
                </c:pt>
                <c:pt idx="9">
                  <c:v>85.382500000000007</c:v>
                </c:pt>
                <c:pt idx="10">
                  <c:v>85.382500000000007</c:v>
                </c:pt>
                <c:pt idx="11">
                  <c:v>85.382500000000007</c:v>
                </c:pt>
                <c:pt idx="12">
                  <c:v>85.382500000000007</c:v>
                </c:pt>
                <c:pt idx="13">
                  <c:v>85.382500000000007</c:v>
                </c:pt>
                <c:pt idx="14">
                  <c:v>85.382500000000007</c:v>
                </c:pt>
                <c:pt idx="15">
                  <c:v>85.382500000000007</c:v>
                </c:pt>
                <c:pt idx="16">
                  <c:v>85.382500000000007</c:v>
                </c:pt>
                <c:pt idx="17">
                  <c:v>85.382500000000007</c:v>
                </c:pt>
                <c:pt idx="18">
                  <c:v>85.382500000000007</c:v>
                </c:pt>
                <c:pt idx="19">
                  <c:v>85.382500000000007</c:v>
                </c:pt>
                <c:pt idx="20">
                  <c:v>85.382500000000007</c:v>
                </c:pt>
                <c:pt idx="21">
                  <c:v>85.382500000000007</c:v>
                </c:pt>
                <c:pt idx="22">
                  <c:v>85.382500000000007</c:v>
                </c:pt>
                <c:pt idx="23">
                  <c:v>85.382500000000007</c:v>
                </c:pt>
                <c:pt idx="24">
                  <c:v>85.382500000000007</c:v>
                </c:pt>
                <c:pt idx="25">
                  <c:v>85.382500000000007</c:v>
                </c:pt>
                <c:pt idx="26">
                  <c:v>85.382500000000007</c:v>
                </c:pt>
              </c:numCache>
            </c:numRef>
          </c:val>
          <c:smooth val="0"/>
          <c:extLst>
            <c:ext xmlns:c16="http://schemas.microsoft.com/office/drawing/2014/chart" uri="{C3380CC4-5D6E-409C-BE32-E72D297353CC}">
              <c16:uniqueId val="{00000005-7DCE-48C1-9B25-0D5414E5D58F}"/>
            </c:ext>
          </c:extLst>
        </c:ser>
        <c:dLbls>
          <c:showLegendKey val="0"/>
          <c:showVal val="0"/>
          <c:showCatName val="0"/>
          <c:showSerName val="0"/>
          <c:showPercent val="0"/>
          <c:showBubbleSize val="0"/>
        </c:dLbls>
        <c:marker val="1"/>
        <c:smooth val="0"/>
        <c:axId val="894652936"/>
        <c:axId val="894654984"/>
      </c:lineChart>
      <c:catAx>
        <c:axId val="8946529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4654984"/>
        <c:crosses val="autoZero"/>
        <c:auto val="1"/>
        <c:lblAlgn val="ctr"/>
        <c:lblOffset val="100"/>
        <c:noMultiLvlLbl val="0"/>
      </c:catAx>
      <c:valAx>
        <c:axId val="894654984"/>
        <c:scaling>
          <c:orientation val="minMax"/>
          <c:max val="105"/>
          <c:min val="6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Carbon Intensity Target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4652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Generation of CFS Credits and Deficits by Fuel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{"Gasoline deficits"}</c:f>
              <c:strCache>
                <c:ptCount val="1"/>
                <c:pt idx="0">
                  <c:v>Gasoline deficits</c:v>
                </c:pt>
              </c:strCache>
            </c:strRef>
          </c:tx>
          <c:spPr>
            <a:ln w="28575" cap="rnd">
              <a:solidFill>
                <a:srgbClr val="FFC000"/>
              </a:solidFill>
              <a:prstDash val="solid"/>
              <a:round/>
            </a:ln>
            <a:effectLst/>
          </c:spPr>
          <c:marker>
            <c:symbol val="none"/>
          </c:marker>
          <c:cat>
            <c:numRef>
              <c:f>'Credit and deficit generation'!B3:B28,'Credit and deficit generation'!B3:B28</c:f>
              <c:numCache>
                <c:formatCode>General</c:formatCode>
                <c:ptCount val="52"/>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2025</c:v>
                </c:pt>
                <c:pt idx="27">
                  <c:v>2026</c:v>
                </c:pt>
                <c:pt idx="28">
                  <c:v>2027</c:v>
                </c:pt>
                <c:pt idx="29">
                  <c:v>2028</c:v>
                </c:pt>
                <c:pt idx="30">
                  <c:v>2029</c:v>
                </c:pt>
                <c:pt idx="31">
                  <c:v>2030</c:v>
                </c:pt>
                <c:pt idx="32">
                  <c:v>2031</c:v>
                </c:pt>
                <c:pt idx="33">
                  <c:v>2032</c:v>
                </c:pt>
                <c:pt idx="34">
                  <c:v>2033</c:v>
                </c:pt>
                <c:pt idx="35">
                  <c:v>2034</c:v>
                </c:pt>
                <c:pt idx="36">
                  <c:v>2035</c:v>
                </c:pt>
                <c:pt idx="37">
                  <c:v>2036</c:v>
                </c:pt>
                <c:pt idx="38">
                  <c:v>2037</c:v>
                </c:pt>
                <c:pt idx="39">
                  <c:v>2038</c:v>
                </c:pt>
                <c:pt idx="40">
                  <c:v>2039</c:v>
                </c:pt>
                <c:pt idx="41">
                  <c:v>2040</c:v>
                </c:pt>
                <c:pt idx="42">
                  <c:v>2041</c:v>
                </c:pt>
                <c:pt idx="43">
                  <c:v>2042</c:v>
                </c:pt>
                <c:pt idx="44">
                  <c:v>2043</c:v>
                </c:pt>
                <c:pt idx="45">
                  <c:v>2044</c:v>
                </c:pt>
                <c:pt idx="46">
                  <c:v>2045</c:v>
                </c:pt>
                <c:pt idx="47">
                  <c:v>2046</c:v>
                </c:pt>
                <c:pt idx="48">
                  <c:v>2047</c:v>
                </c:pt>
                <c:pt idx="49">
                  <c:v>2048</c:v>
                </c:pt>
                <c:pt idx="50">
                  <c:v>2049</c:v>
                </c:pt>
                <c:pt idx="51">
                  <c:v>2050</c:v>
                </c:pt>
              </c:numCache>
            </c:numRef>
          </c:cat>
          <c:val>
            <c:numRef>
              <c:f>'Credit and deficit generation'!C3:C28</c:f>
              <c:numCache>
                <c:formatCode>0.00</c:formatCode>
                <c:ptCount val="26"/>
                <c:pt idx="0">
                  <c:v>4332765.5757499877</c:v>
                </c:pt>
                <c:pt idx="1">
                  <c:v>4501283.5879031867</c:v>
                </c:pt>
                <c:pt idx="2">
                  <c:v>4645008.4076816486</c:v>
                </c:pt>
                <c:pt idx="3">
                  <c:v>4744443.988639391</c:v>
                </c:pt>
                <c:pt idx="4">
                  <c:v>4797104.6379674738</c:v>
                </c:pt>
                <c:pt idx="5">
                  <c:v>4799488.038891091</c:v>
                </c:pt>
                <c:pt idx="6">
                  <c:v>4528949.6085289121</c:v>
                </c:pt>
                <c:pt idx="7">
                  <c:v>4242862.8116261894</c:v>
                </c:pt>
                <c:pt idx="8">
                  <c:v>3949883.1153866826</c:v>
                </c:pt>
                <c:pt idx="9">
                  <c:v>3647917.4704684</c:v>
                </c:pt>
                <c:pt idx="10">
                  <c:v>3329836.9193380936</c:v>
                </c:pt>
                <c:pt idx="11">
                  <c:v>3010875.0842743167</c:v>
                </c:pt>
                <c:pt idx="12">
                  <c:v>2697515.6970733148</c:v>
                </c:pt>
                <c:pt idx="13">
                  <c:v>2407463.1224699761</c:v>
                </c:pt>
                <c:pt idx="14">
                  <c:v>2120904.2091743224</c:v>
                </c:pt>
                <c:pt idx="15">
                  <c:v>1844196.7912778163</c:v>
                </c:pt>
                <c:pt idx="16">
                  <c:v>1575436.6659956391</c:v>
                </c:pt>
                <c:pt idx="17">
                  <c:v>1315191.9467206157</c:v>
                </c:pt>
                <c:pt idx="18">
                  <c:v>1095369.8330082933</c:v>
                </c:pt>
                <c:pt idx="19">
                  <c:v>900738.27630142728</c:v>
                </c:pt>
                <c:pt idx="20">
                  <c:v>731838.63673057768</c:v>
                </c:pt>
                <c:pt idx="21">
                  <c:v>590106.14813025272</c:v>
                </c:pt>
                <c:pt idx="22">
                  <c:v>478716.58010356443</c:v>
                </c:pt>
                <c:pt idx="23">
                  <c:v>393941.78686767246</c:v>
                </c:pt>
                <c:pt idx="24">
                  <c:v>331650.74998443585</c:v>
                </c:pt>
                <c:pt idx="25">
                  <c:v>289802.35291508544</c:v>
                </c:pt>
              </c:numCache>
            </c:numRef>
          </c:val>
          <c:smooth val="0"/>
          <c:extLst>
            <c:ext xmlns:c16="http://schemas.microsoft.com/office/drawing/2014/chart" uri="{C3380CC4-5D6E-409C-BE32-E72D297353CC}">
              <c16:uniqueId val="{00000003-4738-42BA-AEE8-40788BFD0D2D}"/>
            </c:ext>
          </c:extLst>
        </c:ser>
        <c:ser>
          <c:idx val="0"/>
          <c:order val="1"/>
          <c:tx>
            <c:strRef>
              <c:f>{"Diesel deficits"}</c:f>
              <c:strCache>
                <c:ptCount val="1"/>
                <c:pt idx="0">
                  <c:v>Diesel deficits</c:v>
                </c:pt>
              </c:strCache>
            </c:strRef>
          </c:tx>
          <c:spPr>
            <a:ln w="28575" cap="rnd">
              <a:solidFill>
                <a:srgbClr val="E87331"/>
              </a:solidFill>
              <a:prstDash val="solid"/>
              <a:round/>
            </a:ln>
            <a:effectLst/>
          </c:spPr>
          <c:marker>
            <c:symbol val="none"/>
          </c:marker>
          <c:cat>
            <c:numRef>
              <c:f>'Credit and deficit generation'!B3:B28,'Credit and deficit generation'!B3:B28</c:f>
              <c:numCache>
                <c:formatCode>General</c:formatCode>
                <c:ptCount val="52"/>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2025</c:v>
                </c:pt>
                <c:pt idx="27">
                  <c:v>2026</c:v>
                </c:pt>
                <c:pt idx="28">
                  <c:v>2027</c:v>
                </c:pt>
                <c:pt idx="29">
                  <c:v>2028</c:v>
                </c:pt>
                <c:pt idx="30">
                  <c:v>2029</c:v>
                </c:pt>
                <c:pt idx="31">
                  <c:v>2030</c:v>
                </c:pt>
                <c:pt idx="32">
                  <c:v>2031</c:v>
                </c:pt>
                <c:pt idx="33">
                  <c:v>2032</c:v>
                </c:pt>
                <c:pt idx="34">
                  <c:v>2033</c:v>
                </c:pt>
                <c:pt idx="35">
                  <c:v>2034</c:v>
                </c:pt>
                <c:pt idx="36">
                  <c:v>2035</c:v>
                </c:pt>
                <c:pt idx="37">
                  <c:v>2036</c:v>
                </c:pt>
                <c:pt idx="38">
                  <c:v>2037</c:v>
                </c:pt>
                <c:pt idx="39">
                  <c:v>2038</c:v>
                </c:pt>
                <c:pt idx="40">
                  <c:v>2039</c:v>
                </c:pt>
                <c:pt idx="41">
                  <c:v>2040</c:v>
                </c:pt>
                <c:pt idx="42">
                  <c:v>2041</c:v>
                </c:pt>
                <c:pt idx="43">
                  <c:v>2042</c:v>
                </c:pt>
                <c:pt idx="44">
                  <c:v>2043</c:v>
                </c:pt>
                <c:pt idx="45">
                  <c:v>2044</c:v>
                </c:pt>
                <c:pt idx="46">
                  <c:v>2045</c:v>
                </c:pt>
                <c:pt idx="47">
                  <c:v>2046</c:v>
                </c:pt>
                <c:pt idx="48">
                  <c:v>2047</c:v>
                </c:pt>
                <c:pt idx="49">
                  <c:v>2048</c:v>
                </c:pt>
                <c:pt idx="50">
                  <c:v>2049</c:v>
                </c:pt>
                <c:pt idx="51">
                  <c:v>2050</c:v>
                </c:pt>
              </c:numCache>
            </c:numRef>
          </c:cat>
          <c:val>
            <c:numRef>
              <c:f>'Credit and deficit generation'!D3:D28</c:f>
              <c:numCache>
                <c:formatCode>0.00</c:formatCode>
                <c:ptCount val="26"/>
                <c:pt idx="0">
                  <c:v>1284644.9127997423</c:v>
                </c:pt>
                <c:pt idx="1">
                  <c:v>1340185.2454196035</c:v>
                </c:pt>
                <c:pt idx="2">
                  <c:v>1386328.0345322785</c:v>
                </c:pt>
                <c:pt idx="3">
                  <c:v>1437001.4840518448</c:v>
                </c:pt>
                <c:pt idx="4">
                  <c:v>1469326.3948055913</c:v>
                </c:pt>
                <c:pt idx="5">
                  <c:v>1491409.151569979</c:v>
                </c:pt>
                <c:pt idx="6">
                  <c:v>1437567.4191763755</c:v>
                </c:pt>
                <c:pt idx="7">
                  <c:v>1386054.6052024518</c:v>
                </c:pt>
                <c:pt idx="8">
                  <c:v>1333754.88705259</c:v>
                </c:pt>
                <c:pt idx="9">
                  <c:v>1281288.2498351054</c:v>
                </c:pt>
                <c:pt idx="10">
                  <c:v>1230954.9972723855</c:v>
                </c:pt>
                <c:pt idx="11">
                  <c:v>1182441.9573994614</c:v>
                </c:pt>
                <c:pt idx="12">
                  <c:v>1138982.5910120055</c:v>
                </c:pt>
                <c:pt idx="13">
                  <c:v>1102058.503548349</c:v>
                </c:pt>
                <c:pt idx="14">
                  <c:v>1065760.7600146306</c:v>
                </c:pt>
                <c:pt idx="15">
                  <c:v>1033766.3490147793</c:v>
                </c:pt>
                <c:pt idx="16">
                  <c:v>1005245.4443268963</c:v>
                </c:pt>
                <c:pt idx="17">
                  <c:v>979570.11231563694</c:v>
                </c:pt>
                <c:pt idx="18">
                  <c:v>954881.98736146349</c:v>
                </c:pt>
                <c:pt idx="19">
                  <c:v>934575.09050604759</c:v>
                </c:pt>
                <c:pt idx="20">
                  <c:v>915336.47568341985</c:v>
                </c:pt>
                <c:pt idx="21">
                  <c:v>900844.72120291472</c:v>
                </c:pt>
                <c:pt idx="22">
                  <c:v>889664.32308297267</c:v>
                </c:pt>
                <c:pt idx="23">
                  <c:v>881525.03140458441</c:v>
                </c:pt>
                <c:pt idx="24">
                  <c:v>877798.76193307247</c:v>
                </c:pt>
                <c:pt idx="25">
                  <c:v>878210.49563320959</c:v>
                </c:pt>
              </c:numCache>
            </c:numRef>
          </c:val>
          <c:smooth val="0"/>
          <c:extLst>
            <c:ext xmlns:c16="http://schemas.microsoft.com/office/drawing/2014/chart" uri="{C3380CC4-5D6E-409C-BE32-E72D297353CC}">
              <c16:uniqueId val="{00000004-4738-42BA-AEE8-40788BFD0D2D}"/>
            </c:ext>
          </c:extLst>
        </c:ser>
        <c:ser>
          <c:idx val="2"/>
          <c:order val="2"/>
          <c:tx>
            <c:strRef>
              <c:f>{"Electricity credits"}</c:f>
              <c:strCache>
                <c:ptCount val="1"/>
                <c:pt idx="0">
                  <c:v>Electricity credits</c:v>
                </c:pt>
              </c:strCache>
            </c:strRef>
          </c:tx>
          <c:spPr>
            <a:ln w="28575" cap="rnd">
              <a:solidFill>
                <a:schemeClr val="accent3"/>
              </a:solidFill>
              <a:round/>
            </a:ln>
            <a:effectLst/>
          </c:spPr>
          <c:marker>
            <c:symbol val="none"/>
          </c:marker>
          <c:cat>
            <c:numRef>
              <c:f>'Credit and deficit generation'!B3:B28,'Credit and deficit generation'!B3:B28</c:f>
              <c:numCache>
                <c:formatCode>General</c:formatCode>
                <c:ptCount val="52"/>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2025</c:v>
                </c:pt>
                <c:pt idx="27">
                  <c:v>2026</c:v>
                </c:pt>
                <c:pt idx="28">
                  <c:v>2027</c:v>
                </c:pt>
                <c:pt idx="29">
                  <c:v>2028</c:v>
                </c:pt>
                <c:pt idx="30">
                  <c:v>2029</c:v>
                </c:pt>
                <c:pt idx="31">
                  <c:v>2030</c:v>
                </c:pt>
                <c:pt idx="32">
                  <c:v>2031</c:v>
                </c:pt>
                <c:pt idx="33">
                  <c:v>2032</c:v>
                </c:pt>
                <c:pt idx="34">
                  <c:v>2033</c:v>
                </c:pt>
                <c:pt idx="35">
                  <c:v>2034</c:v>
                </c:pt>
                <c:pt idx="36">
                  <c:v>2035</c:v>
                </c:pt>
                <c:pt idx="37">
                  <c:v>2036</c:v>
                </c:pt>
                <c:pt idx="38">
                  <c:v>2037</c:v>
                </c:pt>
                <c:pt idx="39">
                  <c:v>2038</c:v>
                </c:pt>
                <c:pt idx="40">
                  <c:v>2039</c:v>
                </c:pt>
                <c:pt idx="41">
                  <c:v>2040</c:v>
                </c:pt>
                <c:pt idx="42">
                  <c:v>2041</c:v>
                </c:pt>
                <c:pt idx="43">
                  <c:v>2042</c:v>
                </c:pt>
                <c:pt idx="44">
                  <c:v>2043</c:v>
                </c:pt>
                <c:pt idx="45">
                  <c:v>2044</c:v>
                </c:pt>
                <c:pt idx="46">
                  <c:v>2045</c:v>
                </c:pt>
                <c:pt idx="47">
                  <c:v>2046</c:v>
                </c:pt>
                <c:pt idx="48">
                  <c:v>2047</c:v>
                </c:pt>
                <c:pt idx="49">
                  <c:v>2048</c:v>
                </c:pt>
                <c:pt idx="50">
                  <c:v>2049</c:v>
                </c:pt>
                <c:pt idx="51">
                  <c:v>2050</c:v>
                </c:pt>
              </c:numCache>
            </c:numRef>
          </c:cat>
          <c:val>
            <c:numRef>
              <c:f>'Credit and deficit generation'!F3:F28</c:f>
              <c:numCache>
                <c:formatCode>0.00</c:formatCode>
                <c:ptCount val="26"/>
                <c:pt idx="0">
                  <c:v>669389.20705665066</c:v>
                </c:pt>
                <c:pt idx="1">
                  <c:v>886440.34009668732</c:v>
                </c:pt>
                <c:pt idx="2">
                  <c:v>1153979.353697408</c:v>
                </c:pt>
                <c:pt idx="3">
                  <c:v>1467256.256608115</c:v>
                </c:pt>
                <c:pt idx="4">
                  <c:v>1822531.4054205122</c:v>
                </c:pt>
                <c:pt idx="5">
                  <c:v>2219763.0539523438</c:v>
                </c:pt>
                <c:pt idx="6">
                  <c:v>2681592.3036764842</c:v>
                </c:pt>
                <c:pt idx="7">
                  <c:v>3183106.6886116993</c:v>
                </c:pt>
                <c:pt idx="8">
                  <c:v>3713592.3155054082</c:v>
                </c:pt>
                <c:pt idx="9">
                  <c:v>4274213.1787626026</c:v>
                </c:pt>
                <c:pt idx="10">
                  <c:v>4862313.3132492406</c:v>
                </c:pt>
                <c:pt idx="11">
                  <c:v>5437789.5747137871</c:v>
                </c:pt>
                <c:pt idx="12">
                  <c:v>6012442.6799140293</c:v>
                </c:pt>
                <c:pt idx="13">
                  <c:v>6549751.5005298164</c:v>
                </c:pt>
                <c:pt idx="14">
                  <c:v>7079722.654758337</c:v>
                </c:pt>
                <c:pt idx="15">
                  <c:v>7605192.1731664464</c:v>
                </c:pt>
                <c:pt idx="16">
                  <c:v>8121208.2563516954</c:v>
                </c:pt>
                <c:pt idx="17">
                  <c:v>8626870.5771500003</c:v>
                </c:pt>
                <c:pt idx="18">
                  <c:v>9068673.9783816393</c:v>
                </c:pt>
                <c:pt idx="19">
                  <c:v>9463403.1307484228</c:v>
                </c:pt>
                <c:pt idx="20">
                  <c:v>9820125.6149743162</c:v>
                </c:pt>
                <c:pt idx="21">
                  <c:v>10140835.012636932</c:v>
                </c:pt>
                <c:pt idx="22">
                  <c:v>10414663.08868414</c:v>
                </c:pt>
                <c:pt idx="23">
                  <c:v>10644760.988190224</c:v>
                </c:pt>
                <c:pt idx="24">
                  <c:v>10835951.892391341</c:v>
                </c:pt>
                <c:pt idx="25">
                  <c:v>11004120.144825216</c:v>
                </c:pt>
              </c:numCache>
            </c:numRef>
          </c:val>
          <c:smooth val="0"/>
          <c:extLst>
            <c:ext xmlns:c16="http://schemas.microsoft.com/office/drawing/2014/chart" uri="{C3380CC4-5D6E-409C-BE32-E72D297353CC}">
              <c16:uniqueId val="{00000007-4738-42BA-AEE8-40788BFD0D2D}"/>
            </c:ext>
          </c:extLst>
        </c:ser>
        <c:ser>
          <c:idx val="3"/>
          <c:order val="3"/>
          <c:tx>
            <c:strRef>
              <c:f>{"Biofuel gasoline credits"}</c:f>
              <c:strCache>
                <c:ptCount val="1"/>
                <c:pt idx="0">
                  <c:v>Biofuel gasoline credits</c:v>
                </c:pt>
              </c:strCache>
            </c:strRef>
          </c:tx>
          <c:spPr>
            <a:ln w="28575" cap="rnd">
              <a:solidFill>
                <a:schemeClr val="accent4"/>
              </a:solidFill>
              <a:round/>
            </a:ln>
            <a:effectLst/>
          </c:spPr>
          <c:marker>
            <c:symbol val="none"/>
          </c:marker>
          <c:cat>
            <c:numRef>
              <c:f>'Credit and deficit generation'!B3:B28,'Credit and deficit generation'!B3:B28</c:f>
              <c:numCache>
                <c:formatCode>General</c:formatCode>
                <c:ptCount val="52"/>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2025</c:v>
                </c:pt>
                <c:pt idx="27">
                  <c:v>2026</c:v>
                </c:pt>
                <c:pt idx="28">
                  <c:v>2027</c:v>
                </c:pt>
                <c:pt idx="29">
                  <c:v>2028</c:v>
                </c:pt>
                <c:pt idx="30">
                  <c:v>2029</c:v>
                </c:pt>
                <c:pt idx="31">
                  <c:v>2030</c:v>
                </c:pt>
                <c:pt idx="32">
                  <c:v>2031</c:v>
                </c:pt>
                <c:pt idx="33">
                  <c:v>2032</c:v>
                </c:pt>
                <c:pt idx="34">
                  <c:v>2033</c:v>
                </c:pt>
                <c:pt idx="35">
                  <c:v>2034</c:v>
                </c:pt>
                <c:pt idx="36">
                  <c:v>2035</c:v>
                </c:pt>
                <c:pt idx="37">
                  <c:v>2036</c:v>
                </c:pt>
                <c:pt idx="38">
                  <c:v>2037</c:v>
                </c:pt>
                <c:pt idx="39">
                  <c:v>2038</c:v>
                </c:pt>
                <c:pt idx="40">
                  <c:v>2039</c:v>
                </c:pt>
                <c:pt idx="41">
                  <c:v>2040</c:v>
                </c:pt>
                <c:pt idx="42">
                  <c:v>2041</c:v>
                </c:pt>
                <c:pt idx="43">
                  <c:v>2042</c:v>
                </c:pt>
                <c:pt idx="44">
                  <c:v>2043</c:v>
                </c:pt>
                <c:pt idx="45">
                  <c:v>2044</c:v>
                </c:pt>
                <c:pt idx="46">
                  <c:v>2045</c:v>
                </c:pt>
                <c:pt idx="47">
                  <c:v>2046</c:v>
                </c:pt>
                <c:pt idx="48">
                  <c:v>2047</c:v>
                </c:pt>
                <c:pt idx="49">
                  <c:v>2048</c:v>
                </c:pt>
                <c:pt idx="50">
                  <c:v>2049</c:v>
                </c:pt>
                <c:pt idx="51">
                  <c:v>2050</c:v>
                </c:pt>
              </c:numCache>
            </c:numRef>
          </c:cat>
          <c:val>
            <c:numRef>
              <c:f>'Credit and deficit generation'!G3:G28</c:f>
              <c:numCache>
                <c:formatCode>0.00</c:formatCode>
                <c:ptCount val="26"/>
                <c:pt idx="0">
                  <c:v>1267277.0613205815</c:v>
                </c:pt>
                <c:pt idx="1">
                  <c:v>1202027.7960197474</c:v>
                </c:pt>
                <c:pt idx="2">
                  <c:v>1136042.4745483198</c:v>
                </c:pt>
                <c:pt idx="3">
                  <c:v>1065531.6363837663</c:v>
                </c:pt>
                <c:pt idx="4">
                  <c:v>991495.41543346294</c:v>
                </c:pt>
                <c:pt idx="5">
                  <c:v>914557.14844384475</c:v>
                </c:pt>
                <c:pt idx="6">
                  <c:v>862023.75594345981</c:v>
                </c:pt>
                <c:pt idx="7">
                  <c:v>806495.24936552218</c:v>
                </c:pt>
                <c:pt idx="8">
                  <c:v>749625.4874201148</c:v>
                </c:pt>
                <c:pt idx="9">
                  <c:v>691029.72753170831</c:v>
                </c:pt>
                <c:pt idx="10">
                  <c:v>629334.65245153895</c:v>
                </c:pt>
                <c:pt idx="11">
                  <c:v>567492.62708210491</c:v>
                </c:pt>
                <c:pt idx="12">
                  <c:v>506775.43938140565</c:v>
                </c:pt>
                <c:pt idx="13">
                  <c:v>451303.04109573259</c:v>
                </c:pt>
                <c:pt idx="14">
                  <c:v>396423.78761400044</c:v>
                </c:pt>
                <c:pt idx="15">
                  <c:v>343195.72101891431</c:v>
                </c:pt>
                <c:pt idx="16">
                  <c:v>291463.87555088615</c:v>
                </c:pt>
                <c:pt idx="17">
                  <c:v>241353.82691165112</c:v>
                </c:pt>
                <c:pt idx="18">
                  <c:v>199188.44527474965</c:v>
                </c:pt>
                <c:pt idx="19">
                  <c:v>161945.36396352464</c:v>
                </c:pt>
                <c:pt idx="20">
                  <c:v>129667.59933537905</c:v>
                </c:pt>
                <c:pt idx="21">
                  <c:v>102645.84578071271</c:v>
                </c:pt>
                <c:pt idx="22">
                  <c:v>81518.669101966414</c:v>
                </c:pt>
                <c:pt idx="23">
                  <c:v>65544.638294214106</c:v>
                </c:pt>
                <c:pt idx="24">
                  <c:v>53919.00013697394</c:v>
                </c:pt>
                <c:pt idx="25">
                  <c:v>46238.309290628487</c:v>
                </c:pt>
              </c:numCache>
            </c:numRef>
          </c:val>
          <c:smooth val="0"/>
          <c:extLst>
            <c:ext xmlns:c16="http://schemas.microsoft.com/office/drawing/2014/chart" uri="{C3380CC4-5D6E-409C-BE32-E72D297353CC}">
              <c16:uniqueId val="{00000008-4738-42BA-AEE8-40788BFD0D2D}"/>
            </c:ext>
          </c:extLst>
        </c:ser>
        <c:ser>
          <c:idx val="4"/>
          <c:order val="4"/>
          <c:tx>
            <c:strRef>
              <c:f>{"Biofuel diesel credits"}</c:f>
              <c:strCache>
                <c:ptCount val="1"/>
                <c:pt idx="0">
                  <c:v>Biofuel diesel credits</c:v>
                </c:pt>
              </c:strCache>
            </c:strRef>
          </c:tx>
          <c:spPr>
            <a:ln w="28575" cap="rnd">
              <a:solidFill>
                <a:srgbClr val="782170"/>
              </a:solidFill>
              <a:prstDash val="solid"/>
              <a:round/>
            </a:ln>
            <a:effectLst/>
          </c:spPr>
          <c:marker>
            <c:symbol val="none"/>
          </c:marker>
          <c:cat>
            <c:numRef>
              <c:f>'Credit and deficit generation'!B3:B28,'Credit and deficit generation'!B3:B28</c:f>
              <c:numCache>
                <c:formatCode>General</c:formatCode>
                <c:ptCount val="52"/>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2025</c:v>
                </c:pt>
                <c:pt idx="27">
                  <c:v>2026</c:v>
                </c:pt>
                <c:pt idx="28">
                  <c:v>2027</c:v>
                </c:pt>
                <c:pt idx="29">
                  <c:v>2028</c:v>
                </c:pt>
                <c:pt idx="30">
                  <c:v>2029</c:v>
                </c:pt>
                <c:pt idx="31">
                  <c:v>2030</c:v>
                </c:pt>
                <c:pt idx="32">
                  <c:v>2031</c:v>
                </c:pt>
                <c:pt idx="33">
                  <c:v>2032</c:v>
                </c:pt>
                <c:pt idx="34">
                  <c:v>2033</c:v>
                </c:pt>
                <c:pt idx="35">
                  <c:v>2034</c:v>
                </c:pt>
                <c:pt idx="36">
                  <c:v>2035</c:v>
                </c:pt>
                <c:pt idx="37">
                  <c:v>2036</c:v>
                </c:pt>
                <c:pt idx="38">
                  <c:v>2037</c:v>
                </c:pt>
                <c:pt idx="39">
                  <c:v>2038</c:v>
                </c:pt>
                <c:pt idx="40">
                  <c:v>2039</c:v>
                </c:pt>
                <c:pt idx="41">
                  <c:v>2040</c:v>
                </c:pt>
                <c:pt idx="42">
                  <c:v>2041</c:v>
                </c:pt>
                <c:pt idx="43">
                  <c:v>2042</c:v>
                </c:pt>
                <c:pt idx="44">
                  <c:v>2043</c:v>
                </c:pt>
                <c:pt idx="45">
                  <c:v>2044</c:v>
                </c:pt>
                <c:pt idx="46">
                  <c:v>2045</c:v>
                </c:pt>
                <c:pt idx="47">
                  <c:v>2046</c:v>
                </c:pt>
                <c:pt idx="48">
                  <c:v>2047</c:v>
                </c:pt>
                <c:pt idx="49">
                  <c:v>2048</c:v>
                </c:pt>
                <c:pt idx="50">
                  <c:v>2049</c:v>
                </c:pt>
                <c:pt idx="51">
                  <c:v>2050</c:v>
                </c:pt>
              </c:numCache>
            </c:numRef>
          </c:cat>
          <c:val>
            <c:numRef>
              <c:f>'Credit and deficit generation'!H3:H28</c:f>
              <c:numCache>
                <c:formatCode>0.00</c:formatCode>
                <c:ptCount val="26"/>
                <c:pt idx="0">
                  <c:v>207026.17557449793</c:v>
                </c:pt>
                <c:pt idx="1">
                  <c:v>198327.88078132656</c:v>
                </c:pt>
                <c:pt idx="2">
                  <c:v>195057.40023733163</c:v>
                </c:pt>
                <c:pt idx="3">
                  <c:v>144886.08280213916</c:v>
                </c:pt>
                <c:pt idx="4">
                  <c:v>147378.64436081733</c:v>
                </c:pt>
                <c:pt idx="5">
                  <c:v>148449.66471853617</c:v>
                </c:pt>
                <c:pt idx="6">
                  <c:v>147513.00752383712</c:v>
                </c:pt>
                <c:pt idx="7">
                  <c:v>140898.80364352776</c:v>
                </c:pt>
                <c:pt idx="8">
                  <c:v>137595.00190489189</c:v>
                </c:pt>
                <c:pt idx="9">
                  <c:v>129583.91272717158</c:v>
                </c:pt>
                <c:pt idx="10">
                  <c:v>121263.20464332419</c:v>
                </c:pt>
                <c:pt idx="11">
                  <c:v>113134.50828420678</c:v>
                </c:pt>
                <c:pt idx="12">
                  <c:v>105453.43925836624</c:v>
                </c:pt>
                <c:pt idx="13">
                  <c:v>98590.820209187412</c:v>
                </c:pt>
                <c:pt idx="14">
                  <c:v>92265.233952612834</c:v>
                </c:pt>
                <c:pt idx="15">
                  <c:v>86075.255976628847</c:v>
                </c:pt>
                <c:pt idx="16">
                  <c:v>80214.698115884792</c:v>
                </c:pt>
                <c:pt idx="17">
                  <c:v>74775.966012907025</c:v>
                </c:pt>
                <c:pt idx="18">
                  <c:v>69654.053255733757</c:v>
                </c:pt>
                <c:pt idx="19">
                  <c:v>65144.777907777199</c:v>
                </c:pt>
                <c:pt idx="20">
                  <c:v>60859.916263098879</c:v>
                </c:pt>
                <c:pt idx="21">
                  <c:v>56978.279240353593</c:v>
                </c:pt>
                <c:pt idx="22">
                  <c:v>53433.262772525617</c:v>
                </c:pt>
                <c:pt idx="23">
                  <c:v>50247.66825192664</c:v>
                </c:pt>
                <c:pt idx="24">
                  <c:v>47528.302200437742</c:v>
                </c:pt>
                <c:pt idx="25">
                  <c:v>44999.747800399309</c:v>
                </c:pt>
              </c:numCache>
            </c:numRef>
          </c:val>
          <c:smooth val="0"/>
          <c:extLst>
            <c:ext xmlns:c16="http://schemas.microsoft.com/office/drawing/2014/chart" uri="{C3380CC4-5D6E-409C-BE32-E72D297353CC}">
              <c16:uniqueId val="{00000009-4738-42BA-AEE8-40788BFD0D2D}"/>
            </c:ext>
          </c:extLst>
        </c:ser>
        <c:dLbls>
          <c:showLegendKey val="0"/>
          <c:showVal val="0"/>
          <c:showCatName val="0"/>
          <c:showSerName val="0"/>
          <c:showPercent val="0"/>
          <c:showBubbleSize val="0"/>
        </c:dLbls>
        <c:smooth val="0"/>
        <c:axId val="1937669640"/>
        <c:axId val="1088173576"/>
      </c:lineChart>
      <c:catAx>
        <c:axId val="19376696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8173576"/>
        <c:crosses val="autoZero"/>
        <c:auto val="1"/>
        <c:lblAlgn val="ctr"/>
        <c:lblOffset val="100"/>
        <c:noMultiLvlLbl val="0"/>
      </c:catAx>
      <c:valAx>
        <c:axId val="10881735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Credits or Deficits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7669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Generation of CFS Credits and Deficits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{"Total Credits"}</c:f>
              <c:strCache>
                <c:ptCount val="1"/>
                <c:pt idx="0">
                  <c:v>Total Credits</c:v>
                </c:pt>
              </c:strCache>
            </c:strRef>
          </c:tx>
          <c:spPr>
            <a:ln w="28575" cap="rnd">
              <a:solidFill>
                <a:srgbClr val="0F9ED5"/>
              </a:solidFill>
              <a:prstDash val="solid"/>
              <a:round/>
            </a:ln>
            <a:effectLst/>
          </c:spPr>
          <c:marker>
            <c:symbol val="none"/>
          </c:marker>
          <c:cat>
            <c:numRef>
              <c:f>'Credit and deficit generation'!B3:B28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'Credit and deficit generation'!I3:I28</c:f>
              <c:numCache>
                <c:formatCode>0.00</c:formatCode>
                <c:ptCount val="26"/>
                <c:pt idx="0">
                  <c:v>2143692.4439517302</c:v>
                </c:pt>
                <c:pt idx="1">
                  <c:v>2286796.0168977613</c:v>
                </c:pt>
                <c:pt idx="2">
                  <c:v>2485079.2284830594</c:v>
                </c:pt>
                <c:pt idx="3">
                  <c:v>2677673.9757940206</c:v>
                </c:pt>
                <c:pt idx="4">
                  <c:v>2961405.4652147926</c:v>
                </c:pt>
                <c:pt idx="5">
                  <c:v>3282769.8671147246</c:v>
                </c:pt>
                <c:pt idx="6">
                  <c:v>3691129.0671437811</c:v>
                </c:pt>
                <c:pt idx="7">
                  <c:v>4130500.7416207492</c:v>
                </c:pt>
                <c:pt idx="8">
                  <c:v>4600812.8048304152</c:v>
                </c:pt>
                <c:pt idx="9">
                  <c:v>5094826.819021482</c:v>
                </c:pt>
                <c:pt idx="10">
                  <c:v>5612911.1703441031</c:v>
                </c:pt>
                <c:pt idx="11">
                  <c:v>6118416.7100800984</c:v>
                </c:pt>
                <c:pt idx="12">
                  <c:v>6624671.5585538009</c:v>
                </c:pt>
                <c:pt idx="13">
                  <c:v>7099645.3618347365</c:v>
                </c:pt>
                <c:pt idx="14">
                  <c:v>7568411.6763249496</c:v>
                </c:pt>
                <c:pt idx="15">
                  <c:v>8034463.150161989</c:v>
                </c:pt>
                <c:pt idx="16">
                  <c:v>8492886.8300184663</c:v>
                </c:pt>
                <c:pt idx="17">
                  <c:v>8943000.3700745571</c:v>
                </c:pt>
                <c:pt idx="18">
                  <c:v>9337516.4769121222</c:v>
                </c:pt>
                <c:pt idx="19">
                  <c:v>9690493.2726197243</c:v>
                </c:pt>
                <c:pt idx="20">
                  <c:v>10010653.130572796</c:v>
                </c:pt>
                <c:pt idx="21">
                  <c:v>10300459.137657998</c:v>
                </c:pt>
                <c:pt idx="22">
                  <c:v>10549615.020558631</c:v>
                </c:pt>
                <c:pt idx="23">
                  <c:v>10760553.294736365</c:v>
                </c:pt>
                <c:pt idx="24">
                  <c:v>10937399.194728753</c:v>
                </c:pt>
                <c:pt idx="25">
                  <c:v>11095358.201916244</c:v>
                </c:pt>
              </c:numCache>
            </c:numRef>
          </c:val>
          <c:smooth val="0"/>
          <c:extLst>
            <c:ext xmlns:c16="http://schemas.microsoft.com/office/drawing/2014/chart" uri="{C3380CC4-5D6E-409C-BE32-E72D297353CC}">
              <c16:uniqueId val="{0000000D-95C3-4849-A3BA-C97874018CBD}"/>
            </c:ext>
          </c:extLst>
        </c:ser>
        <c:ser>
          <c:idx val="0"/>
          <c:order val="1"/>
          <c:tx>
            <c:strRef>
              <c:f>{"Total Deficits"}</c:f>
              <c:strCache>
                <c:ptCount val="1"/>
                <c:pt idx="0">
                  <c:v>Total Deficits</c:v>
                </c:pt>
              </c:strCache>
            </c:strRef>
          </c:tx>
          <c:spPr>
            <a:ln w="28575" cap="rnd">
              <a:solidFill>
                <a:srgbClr val="808080"/>
              </a:solidFill>
              <a:prstDash val="solid"/>
              <a:round/>
            </a:ln>
            <a:effectLst/>
          </c:spPr>
          <c:marker>
            <c:symbol val="none"/>
          </c:marker>
          <c:cat>
            <c:numRef>
              <c:f>'Credit and deficit generation'!B3:B28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'Credit and deficit generation'!E3:E28</c:f>
              <c:numCache>
                <c:formatCode>0.00</c:formatCode>
                <c:ptCount val="26"/>
                <c:pt idx="0">
                  <c:v>5617410.4885497298</c:v>
                </c:pt>
                <c:pt idx="1">
                  <c:v>5841468.8333227905</c:v>
                </c:pt>
                <c:pt idx="2">
                  <c:v>6031336.4422139274</c:v>
                </c:pt>
                <c:pt idx="3">
                  <c:v>6181445.4726912361</c:v>
                </c:pt>
                <c:pt idx="4">
                  <c:v>6266431.0327730654</c:v>
                </c:pt>
                <c:pt idx="5">
                  <c:v>6290897.1904610703</c:v>
                </c:pt>
                <c:pt idx="6">
                  <c:v>5966517.0277052876</c:v>
                </c:pt>
                <c:pt idx="7">
                  <c:v>5628917.4168286417</c:v>
                </c:pt>
                <c:pt idx="8">
                  <c:v>5283638.0024392726</c:v>
                </c:pt>
                <c:pt idx="9">
                  <c:v>4929205.7203035057</c:v>
                </c:pt>
                <c:pt idx="10">
                  <c:v>4560791.9166104794</c:v>
                </c:pt>
                <c:pt idx="11">
                  <c:v>4193317.0416737781</c:v>
                </c:pt>
                <c:pt idx="12">
                  <c:v>3836498.28808532</c:v>
                </c:pt>
                <c:pt idx="13">
                  <c:v>3509521.6260183249</c:v>
                </c:pt>
                <c:pt idx="14">
                  <c:v>3186664.9691889528</c:v>
                </c:pt>
                <c:pt idx="15">
                  <c:v>2877963.1402925956</c:v>
                </c:pt>
                <c:pt idx="16">
                  <c:v>2580682.1103225355</c:v>
                </c:pt>
                <c:pt idx="17">
                  <c:v>2294762.0590362526</c:v>
                </c:pt>
                <c:pt idx="18">
                  <c:v>2050251.8203697568</c:v>
                </c:pt>
                <c:pt idx="19">
                  <c:v>1835313.3668074748</c:v>
                </c:pt>
                <c:pt idx="20">
                  <c:v>1647175.1124139975</c:v>
                </c:pt>
                <c:pt idx="21">
                  <c:v>1490950.8693331676</c:v>
                </c:pt>
                <c:pt idx="22">
                  <c:v>1368380.9031865371</c:v>
                </c:pt>
                <c:pt idx="23">
                  <c:v>1275466.8182722568</c:v>
                </c:pt>
                <c:pt idx="24">
                  <c:v>1209449.5119175082</c:v>
                </c:pt>
                <c:pt idx="25">
                  <c:v>1168012.848548295</c:v>
                </c:pt>
              </c:numCache>
            </c:numRef>
          </c:val>
          <c:smooth val="0"/>
          <c:extLst>
            <c:ext xmlns:c16="http://schemas.microsoft.com/office/drawing/2014/chart" uri="{C3380CC4-5D6E-409C-BE32-E72D297353CC}">
              <c16:uniqueId val="{0000000C-95C3-4849-A3BA-C97874018CBD}"/>
            </c:ext>
          </c:extLst>
        </c:ser>
        <c:ser>
          <c:idx val="2"/>
          <c:order val="2"/>
          <c:tx>
            <c:strRef>
              <c:f>{"Net Credits"}</c:f>
              <c:strCache>
                <c:ptCount val="1"/>
                <c:pt idx="0">
                  <c:v>Net Credits</c:v>
                </c:pt>
              </c:strCache>
            </c:strRef>
          </c:tx>
          <c:spPr>
            <a:ln w="28575" cap="rnd">
              <a:solidFill>
                <a:schemeClr val="accent3"/>
              </a:solidFill>
              <a:round/>
            </a:ln>
            <a:effectLst/>
          </c:spPr>
          <c:marker>
            <c:symbol val="none"/>
          </c:marker>
          <c:cat>
            <c:numRef>
              <c:f>'Credit and deficit generation'!B3:B28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'Credit and deficit generation'!J3:J28</c:f>
              <c:numCache>
                <c:formatCode>0.00</c:formatCode>
                <c:ptCount val="26"/>
                <c:pt idx="0">
                  <c:v>3473718.0445979997</c:v>
                </c:pt>
                <c:pt idx="1">
                  <c:v>3554672.8164250292</c:v>
                </c:pt>
                <c:pt idx="2">
                  <c:v>3546257.213730868</c:v>
                </c:pt>
                <c:pt idx="3">
                  <c:v>3503771.4968972155</c:v>
                </c:pt>
                <c:pt idx="4">
                  <c:v>3305025.5675582727</c:v>
                </c:pt>
                <c:pt idx="5">
                  <c:v>3008127.3233463457</c:v>
                </c:pt>
                <c:pt idx="6">
                  <c:v>2275387.9605615065</c:v>
                </c:pt>
                <c:pt idx="7">
                  <c:v>1498416.6752078924</c:v>
                </c:pt>
                <c:pt idx="8">
                  <c:v>682825.19760885742</c:v>
                </c:pt>
                <c:pt idx="9">
                  <c:v>-165621.09871797636</c:v>
                </c:pt>
                <c:pt idx="10">
                  <c:v>-1052119.2537336238</c:v>
                </c:pt>
                <c:pt idx="11">
                  <c:v>-1925099.6684063203</c:v>
                </c:pt>
                <c:pt idx="12">
                  <c:v>-2788173.2704684809</c:v>
                </c:pt>
                <c:pt idx="13">
                  <c:v>-3590123.7358164117</c:v>
                </c:pt>
                <c:pt idx="14">
                  <c:v>-4381746.7071359968</c:v>
                </c:pt>
                <c:pt idx="15">
                  <c:v>-5156500.009869393</c:v>
                </c:pt>
                <c:pt idx="16">
                  <c:v>-5912204.7196959313</c:v>
                </c:pt>
                <c:pt idx="17">
                  <c:v>-6648238.3110383041</c:v>
                </c:pt>
                <c:pt idx="18">
                  <c:v>-7287264.6565423654</c:v>
                </c:pt>
                <c:pt idx="19">
                  <c:v>-7855179.9058122495</c:v>
                </c:pt>
                <c:pt idx="20">
                  <c:v>-8363478.0181587981</c:v>
                </c:pt>
                <c:pt idx="21">
                  <c:v>-8809508.2683248296</c:v>
                </c:pt>
                <c:pt idx="22">
                  <c:v>-9181234.1173720937</c:v>
                </c:pt>
                <c:pt idx="23">
                  <c:v>-9485086.4764641076</c:v>
                </c:pt>
                <c:pt idx="24">
                  <c:v>-9727949.6828112453</c:v>
                </c:pt>
                <c:pt idx="25">
                  <c:v>-9927345.3533679489</c:v>
                </c:pt>
              </c:numCache>
            </c:numRef>
          </c:val>
          <c:smooth val="0"/>
          <c:extLst>
            <c:ext xmlns:c16="http://schemas.microsoft.com/office/drawing/2014/chart" uri="{C3380CC4-5D6E-409C-BE32-E72D297353CC}">
              <c16:uniqueId val="{00000000-6D23-4D5C-8533-DF4EB930EA03}"/>
            </c:ext>
          </c:extLst>
        </c:ser>
        <c:dLbls>
          <c:showLegendKey val="0"/>
          <c:showVal val="0"/>
          <c:showCatName val="0"/>
          <c:showSerName val="0"/>
          <c:showPercent val="0"/>
          <c:showBubbleSize val="0"/>
        </c:dLbls>
        <c:smooth val="0"/>
        <c:axId val="299370504"/>
        <c:axId val="299397128"/>
      </c:lineChart>
      <c:catAx>
        <c:axId val="29937050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9397128"/>
        <c:crosses val="autoZero"/>
        <c:auto val="1"/>
        <c:lblAlgn val="ctr"/>
        <c:lblOffset val="100"/>
        <c:noMultiLvlLbl val="0"/>
      </c:catAx>
      <c:valAx>
        <c:axId val="299397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Credits or Deficits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9370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xdr:col>
      <xdr:colOff>228600</xdr:colOff>
      <xdr:row>0</xdr:row>
      <xdr:rowOff>238125</xdr:rowOff>
    </xdr:from>
    <xdr:to>
      <xdr:col>9</xdr:col>
      <xdr:colOff>581025</xdr:colOff>
      <xdr:row>13</xdr:row>
      <xdr:rowOff>85725</xdr:rowOff>
    </xdr:to>
    <xdr:graphicFrame macro="">
      <xdr:nvGraphicFramePr>
        <xdr:cNvPr id="3" name="Chart 2">
          <a:extLst>
            <a:ext uri="{FF2B5EF4-FFF2-40B4-BE49-F238E27FC236}">
              <a16:creationId xmlns:a16="http://schemas.microsoft.com/office/drawing/2014/main" id="{B6EBEC30-13CC-D0FA-2E76-CC3AF6870B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114300</xdr:colOff>
      <xdr:row>0</xdr:row>
      <xdr:rowOff>57150</xdr:rowOff>
    </xdr:from>
    <xdr:to>
      <xdr:col>15</xdr:col>
      <xdr:colOff>171450</xdr:colOff>
      <xdr:row>15</xdr:row>
      <xdr:rowOff>9525</xdr:rowOff>
    </xdr:to>
    <xdr:graphicFrame macro="">
      <xdr:nvGraphicFramePr>
        <xdr:cNvPr id="2" name="Chart 1">
          <a:extLst>
            <a:ext uri="{FF2B5EF4-FFF2-40B4-BE49-F238E27FC236}">
              <a16:creationId xmlns:a16="http://schemas.microsoft.com/office/drawing/2014/main" id="{511F0941-2B16-8467-6CBA-79BC0EF9E3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238125</xdr:colOff>
      <xdr:row>0</xdr:row>
      <xdr:rowOff>76200</xdr:rowOff>
    </xdr:from>
    <xdr:to>
      <xdr:col>23</xdr:col>
      <xdr:colOff>304800</xdr:colOff>
      <xdr:row>15</xdr:row>
      <xdr:rowOff>9525</xdr:rowOff>
    </xdr:to>
    <xdr:graphicFrame macro="">
      <xdr:nvGraphicFramePr>
        <xdr:cNvPr id="5" name="Chart 4">
          <a:extLst>
            <a:ext uri="{FF2B5EF4-FFF2-40B4-BE49-F238E27FC236}">
              <a16:creationId xmlns:a16="http://schemas.microsoft.com/office/drawing/2014/main" id="{E535D358-6500-5DCC-10D6-A40415490948}"/>
            </a:ext>
            <a:ext uri="{147F2762-F138-4A5C-976F-8EAC2B608ADB}">
              <a16:predDERef xmlns:a16="http://schemas.microsoft.com/office/drawing/2014/main" pred="{511F0941-2B16-8467-6CBA-79BC0EF9E3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C285-C2A7-4C0E-88DC-878F1E74FA28}">
  <sheetPr>
    <tabColor theme="0"/>
  </sheetPr>
  <dimension ref="A1:N94"/>
  <sheetViews>
    <sheetView topLeftCell="A3" workbookViewId="0">
      <selection activeCell="C4" sqref="C4"/>
    </sheetView>
  </sheetViews>
  <sheetFormatPr defaultRowHeight="15"/>
  <cols>
    <col min="1" max="1" width="9.140625" style="2"/>
    <col min="2" max="2" width="25" style="2" customWidth="1"/>
    <col min="3" max="3" width="9.140625" style="2"/>
    <col min="4" max="4" width="26.5703125" style="2" bestFit="1" customWidth="1"/>
    <col min="5" max="5" width="11.42578125" style="2" customWidth="1"/>
    <col min="6" max="16384" width="9.140625" style="2"/>
  </cols>
  <sheetData>
    <row r="1" spans="1:14" ht="65.25" customHeight="1">
      <c r="A1" s="99" t="s">
        <v>0</v>
      </c>
      <c r="B1" s="99"/>
      <c r="C1" s="99"/>
      <c r="D1" s="99"/>
      <c r="E1" s="99"/>
      <c r="F1" s="99"/>
      <c r="G1" s="99"/>
      <c r="H1" s="99"/>
      <c r="I1" s="99"/>
      <c r="J1" s="99"/>
      <c r="K1" s="99"/>
      <c r="L1" s="99"/>
      <c r="M1" s="99"/>
      <c r="N1" s="81"/>
    </row>
    <row r="3" spans="1:14">
      <c r="B3" s="77" t="s">
        <v>1</v>
      </c>
      <c r="C3" s="180">
        <v>45701</v>
      </c>
      <c r="D3" s="181"/>
    </row>
    <row r="4" spans="1:14">
      <c r="B4" s="78" t="s">
        <v>2</v>
      </c>
      <c r="C4" s="79" t="s">
        <v>2</v>
      </c>
      <c r="D4" s="79" t="s">
        <v>2</v>
      </c>
      <c r="E4" s="80"/>
      <c r="F4" s="80"/>
      <c r="G4" s="80"/>
      <c r="H4" s="80"/>
      <c r="I4" s="80"/>
      <c r="J4" s="80"/>
      <c r="K4" s="80"/>
      <c r="L4" s="80"/>
      <c r="M4" s="80"/>
    </row>
    <row r="5" spans="1:14" ht="15" customHeight="1">
      <c r="B5" s="100" t="s">
        <v>3</v>
      </c>
      <c r="C5" s="112" t="s">
        <v>4</v>
      </c>
      <c r="D5" s="113"/>
      <c r="E5" s="113"/>
      <c r="F5" s="113"/>
      <c r="G5" s="113"/>
      <c r="H5" s="113"/>
      <c r="I5" s="113"/>
      <c r="J5" s="113"/>
      <c r="K5" s="113"/>
      <c r="L5" s="113"/>
      <c r="M5" s="114"/>
    </row>
    <row r="6" spans="1:14" ht="15" customHeight="1">
      <c r="B6" s="101"/>
      <c r="C6" s="115"/>
      <c r="D6" s="116"/>
      <c r="E6" s="116"/>
      <c r="F6" s="116"/>
      <c r="G6" s="116"/>
      <c r="H6" s="116"/>
      <c r="I6" s="116"/>
      <c r="J6" s="116"/>
      <c r="K6" s="116"/>
      <c r="L6" s="116"/>
      <c r="M6" s="117"/>
    </row>
    <row r="7" spans="1:14" ht="15" customHeight="1">
      <c r="B7" s="101"/>
      <c r="C7" s="115"/>
      <c r="D7" s="116"/>
      <c r="E7" s="116"/>
      <c r="F7" s="116"/>
      <c r="G7" s="116"/>
      <c r="H7" s="116"/>
      <c r="I7" s="116"/>
      <c r="J7" s="116"/>
      <c r="K7" s="116"/>
      <c r="L7" s="116"/>
      <c r="M7" s="117"/>
    </row>
    <row r="8" spans="1:14" ht="15" customHeight="1">
      <c r="B8" s="101"/>
      <c r="C8" s="115"/>
      <c r="D8" s="116"/>
      <c r="E8" s="116"/>
      <c r="F8" s="116"/>
      <c r="G8" s="116"/>
      <c r="H8" s="116"/>
      <c r="I8" s="116"/>
      <c r="J8" s="116"/>
      <c r="K8" s="116"/>
      <c r="L8" s="116"/>
      <c r="M8" s="117"/>
    </row>
    <row r="9" spans="1:14" ht="15" customHeight="1">
      <c r="B9" s="101"/>
      <c r="C9" s="115"/>
      <c r="D9" s="116"/>
      <c r="E9" s="116"/>
      <c r="F9" s="116"/>
      <c r="G9" s="116"/>
      <c r="H9" s="116"/>
      <c r="I9" s="116"/>
      <c r="J9" s="116"/>
      <c r="K9" s="116"/>
      <c r="L9" s="116"/>
      <c r="M9" s="117"/>
    </row>
    <row r="10" spans="1:14" ht="15" customHeight="1">
      <c r="B10" s="101"/>
      <c r="C10" s="115"/>
      <c r="D10" s="116"/>
      <c r="E10" s="116"/>
      <c r="F10" s="116"/>
      <c r="G10" s="116"/>
      <c r="H10" s="116"/>
      <c r="I10" s="116"/>
      <c r="J10" s="116"/>
      <c r="K10" s="116"/>
      <c r="L10" s="116"/>
      <c r="M10" s="117"/>
    </row>
    <row r="11" spans="1:14" ht="15" customHeight="1">
      <c r="B11" s="101"/>
      <c r="C11" s="115"/>
      <c r="D11" s="116"/>
      <c r="E11" s="116"/>
      <c r="F11" s="116"/>
      <c r="G11" s="116"/>
      <c r="H11" s="116"/>
      <c r="I11" s="116"/>
      <c r="J11" s="116"/>
      <c r="K11" s="116"/>
      <c r="L11" s="116"/>
      <c r="M11" s="117"/>
    </row>
    <row r="12" spans="1:14" ht="15" customHeight="1">
      <c r="B12" s="101"/>
      <c r="C12" s="115"/>
      <c r="D12" s="116"/>
      <c r="E12" s="116"/>
      <c r="F12" s="116"/>
      <c r="G12" s="116"/>
      <c r="H12" s="116"/>
      <c r="I12" s="116"/>
      <c r="J12" s="116"/>
      <c r="K12" s="116"/>
      <c r="L12" s="116"/>
      <c r="M12" s="117"/>
    </row>
    <row r="13" spans="1:14" ht="15" customHeight="1">
      <c r="B13" s="101"/>
      <c r="C13" s="115"/>
      <c r="D13" s="116"/>
      <c r="E13" s="116"/>
      <c r="F13" s="116"/>
      <c r="G13" s="116"/>
      <c r="H13" s="116"/>
      <c r="I13" s="116"/>
      <c r="J13" s="116"/>
      <c r="K13" s="116"/>
      <c r="L13" s="116"/>
      <c r="M13" s="117"/>
    </row>
    <row r="14" spans="1:14" ht="15" customHeight="1">
      <c r="B14" s="101"/>
      <c r="C14" s="118"/>
      <c r="D14" s="119"/>
      <c r="E14" s="119"/>
      <c r="F14" s="119"/>
      <c r="G14" s="119"/>
      <c r="H14" s="119"/>
      <c r="I14" s="119"/>
      <c r="J14" s="119"/>
      <c r="K14" s="119"/>
      <c r="L14" s="119"/>
      <c r="M14" s="120"/>
    </row>
    <row r="15" spans="1:14" ht="15" customHeight="1">
      <c r="B15" s="108" t="s">
        <v>5</v>
      </c>
      <c r="C15" s="102" t="s">
        <v>6</v>
      </c>
      <c r="D15" s="103"/>
      <c r="E15" s="103"/>
      <c r="F15" s="103"/>
      <c r="G15" s="103"/>
      <c r="H15" s="103"/>
      <c r="I15" s="103"/>
      <c r="J15" s="103"/>
      <c r="K15" s="103"/>
      <c r="L15" s="103"/>
      <c r="M15" s="104"/>
    </row>
    <row r="16" spans="1:14" ht="15" customHeight="1">
      <c r="B16" s="109"/>
      <c r="C16" s="105"/>
      <c r="D16" s="106"/>
      <c r="E16" s="106"/>
      <c r="F16" s="106"/>
      <c r="G16" s="106"/>
      <c r="H16" s="106"/>
      <c r="I16" s="106"/>
      <c r="J16" s="106"/>
      <c r="K16" s="106"/>
      <c r="L16" s="106"/>
      <c r="M16" s="107"/>
    </row>
    <row r="17" spans="2:13" ht="15" customHeight="1">
      <c r="B17" s="109"/>
      <c r="C17" s="105"/>
      <c r="D17" s="106"/>
      <c r="E17" s="106"/>
      <c r="F17" s="106"/>
      <c r="G17" s="106"/>
      <c r="H17" s="106"/>
      <c r="I17" s="106"/>
      <c r="J17" s="106"/>
      <c r="K17" s="106"/>
      <c r="L17" s="106"/>
      <c r="M17" s="107"/>
    </row>
    <row r="18" spans="2:13" ht="15" customHeight="1">
      <c r="B18" s="109"/>
      <c r="C18" s="105"/>
      <c r="D18" s="106"/>
      <c r="E18" s="106"/>
      <c r="F18" s="106"/>
      <c r="G18" s="106"/>
      <c r="H18" s="106"/>
      <c r="I18" s="106"/>
      <c r="J18" s="106"/>
      <c r="K18" s="106"/>
      <c r="L18" s="106"/>
      <c r="M18" s="107"/>
    </row>
    <row r="19" spans="2:13" ht="15" customHeight="1">
      <c r="B19" s="109"/>
      <c r="C19" s="105"/>
      <c r="D19" s="106"/>
      <c r="E19" s="106"/>
      <c r="F19" s="106"/>
      <c r="G19" s="106"/>
      <c r="H19" s="106"/>
      <c r="I19" s="106"/>
      <c r="J19" s="106"/>
      <c r="K19" s="106"/>
      <c r="L19" s="106"/>
      <c r="M19" s="107"/>
    </row>
    <row r="20" spans="2:13" ht="15" customHeight="1">
      <c r="B20" s="109"/>
      <c r="C20" s="105"/>
      <c r="D20" s="106"/>
      <c r="E20" s="106"/>
      <c r="F20" s="106"/>
      <c r="G20" s="106"/>
      <c r="H20" s="106"/>
      <c r="I20" s="106"/>
      <c r="J20" s="106"/>
      <c r="K20" s="106"/>
      <c r="L20" s="106"/>
      <c r="M20" s="107"/>
    </row>
    <row r="21" spans="2:13" ht="15" customHeight="1">
      <c r="B21" s="109"/>
      <c r="C21" s="105"/>
      <c r="D21" s="106"/>
      <c r="E21" s="106"/>
      <c r="F21" s="106"/>
      <c r="G21" s="106"/>
      <c r="H21" s="106"/>
      <c r="I21" s="106"/>
      <c r="J21" s="106"/>
      <c r="K21" s="106"/>
      <c r="L21" s="106"/>
      <c r="M21" s="107"/>
    </row>
    <row r="22" spans="2:13" ht="15" customHeight="1">
      <c r="B22" s="109"/>
      <c r="C22" s="105"/>
      <c r="D22" s="106"/>
      <c r="E22" s="106"/>
      <c r="F22" s="106"/>
      <c r="G22" s="106"/>
      <c r="H22" s="106"/>
      <c r="I22" s="106"/>
      <c r="J22" s="106"/>
      <c r="K22" s="106"/>
      <c r="L22" s="106"/>
      <c r="M22" s="107"/>
    </row>
    <row r="23" spans="2:13" ht="15" customHeight="1">
      <c r="B23" s="109"/>
      <c r="C23" s="105"/>
      <c r="D23" s="106"/>
      <c r="E23" s="106"/>
      <c r="F23" s="106"/>
      <c r="G23" s="106"/>
      <c r="H23" s="106"/>
      <c r="I23" s="106"/>
      <c r="J23" s="106"/>
      <c r="K23" s="106"/>
      <c r="L23" s="106"/>
      <c r="M23" s="107"/>
    </row>
    <row r="24" spans="2:13" ht="15" customHeight="1">
      <c r="B24" s="109"/>
      <c r="C24" s="105"/>
      <c r="D24" s="106"/>
      <c r="E24" s="106"/>
      <c r="F24" s="106"/>
      <c r="G24" s="106"/>
      <c r="H24" s="106"/>
      <c r="I24" s="106"/>
      <c r="J24" s="106"/>
      <c r="K24" s="106"/>
      <c r="L24" s="106"/>
      <c r="M24" s="107"/>
    </row>
    <row r="25" spans="2:13" ht="15" customHeight="1">
      <c r="B25" s="109"/>
      <c r="C25" s="105"/>
      <c r="D25" s="106"/>
      <c r="E25" s="106"/>
      <c r="F25" s="106"/>
      <c r="G25" s="106"/>
      <c r="H25" s="106"/>
      <c r="I25" s="106"/>
      <c r="J25" s="106"/>
      <c r="K25" s="106"/>
      <c r="L25" s="106"/>
      <c r="M25" s="107"/>
    </row>
    <row r="26" spans="2:13" ht="15" customHeight="1">
      <c r="B26" s="109"/>
      <c r="C26" s="105"/>
      <c r="D26" s="106"/>
      <c r="E26" s="106"/>
      <c r="F26" s="106"/>
      <c r="G26" s="106"/>
      <c r="H26" s="106"/>
      <c r="I26" s="106"/>
      <c r="J26" s="106"/>
      <c r="K26" s="106"/>
      <c r="L26" s="106"/>
      <c r="M26" s="107"/>
    </row>
    <row r="27" spans="2:13" ht="15" customHeight="1">
      <c r="B27" s="109"/>
      <c r="C27" s="105"/>
      <c r="D27" s="106"/>
      <c r="E27" s="106"/>
      <c r="F27" s="106"/>
      <c r="G27" s="106"/>
      <c r="H27" s="106"/>
      <c r="I27" s="106"/>
      <c r="J27" s="106"/>
      <c r="K27" s="106"/>
      <c r="L27" s="106"/>
      <c r="M27" s="107"/>
    </row>
    <row r="28" spans="2:13" ht="15" customHeight="1">
      <c r="B28" s="109"/>
      <c r="C28" s="105"/>
      <c r="D28" s="106"/>
      <c r="E28" s="106"/>
      <c r="F28" s="106"/>
      <c r="G28" s="106"/>
      <c r="H28" s="106"/>
      <c r="I28" s="106"/>
      <c r="J28" s="106"/>
      <c r="K28" s="106"/>
      <c r="L28" s="106"/>
      <c r="M28" s="107"/>
    </row>
    <row r="29" spans="2:13" ht="15" customHeight="1">
      <c r="B29" s="109"/>
      <c r="C29" s="105"/>
      <c r="D29" s="106"/>
      <c r="E29" s="106"/>
      <c r="F29" s="106"/>
      <c r="G29" s="106"/>
      <c r="H29" s="106"/>
      <c r="I29" s="106"/>
      <c r="J29" s="106"/>
      <c r="K29" s="106"/>
      <c r="L29" s="106"/>
      <c r="M29" s="107"/>
    </row>
    <row r="30" spans="2:13" ht="15" customHeight="1">
      <c r="B30" s="109"/>
      <c r="C30" s="105"/>
      <c r="D30" s="106"/>
      <c r="E30" s="106"/>
      <c r="F30" s="106"/>
      <c r="G30" s="106"/>
      <c r="H30" s="106"/>
      <c r="I30" s="106"/>
      <c r="J30" s="106"/>
      <c r="K30" s="106"/>
      <c r="L30" s="106"/>
      <c r="M30" s="107"/>
    </row>
    <row r="31" spans="2:13" ht="15" customHeight="1">
      <c r="B31" s="109"/>
      <c r="C31" s="105"/>
      <c r="D31" s="106"/>
      <c r="E31" s="106"/>
      <c r="F31" s="106"/>
      <c r="G31" s="106"/>
      <c r="H31" s="106"/>
      <c r="I31" s="106"/>
      <c r="J31" s="106"/>
      <c r="K31" s="106"/>
      <c r="L31" s="106"/>
      <c r="M31" s="107"/>
    </row>
    <row r="32" spans="2:13" ht="15" customHeight="1">
      <c r="B32" s="109"/>
      <c r="C32" s="105"/>
      <c r="D32" s="106"/>
      <c r="E32" s="106"/>
      <c r="F32" s="106"/>
      <c r="G32" s="106"/>
      <c r="H32" s="106"/>
      <c r="I32" s="106"/>
      <c r="J32" s="106"/>
      <c r="K32" s="106"/>
      <c r="L32" s="106"/>
      <c r="M32" s="107"/>
    </row>
    <row r="33" spans="2:13" ht="15" customHeight="1">
      <c r="B33" s="109"/>
      <c r="C33" s="105"/>
      <c r="D33" s="106"/>
      <c r="E33" s="106"/>
      <c r="F33" s="106"/>
      <c r="G33" s="106"/>
      <c r="H33" s="106"/>
      <c r="I33" s="106"/>
      <c r="J33" s="106"/>
      <c r="K33" s="106"/>
      <c r="L33" s="106"/>
      <c r="M33" s="107"/>
    </row>
    <row r="34" spans="2:13" ht="15" customHeight="1">
      <c r="B34" s="109"/>
      <c r="C34" s="105"/>
      <c r="D34" s="106"/>
      <c r="E34" s="106"/>
      <c r="F34" s="106"/>
      <c r="G34" s="106"/>
      <c r="H34" s="106"/>
      <c r="I34" s="106"/>
      <c r="J34" s="106"/>
      <c r="K34" s="106"/>
      <c r="L34" s="106"/>
      <c r="M34" s="107"/>
    </row>
    <row r="35" spans="2:13" ht="15" customHeight="1">
      <c r="B35" s="109"/>
      <c r="C35" s="105"/>
      <c r="D35" s="106"/>
      <c r="E35" s="106"/>
      <c r="F35" s="106"/>
      <c r="G35" s="106"/>
      <c r="H35" s="106"/>
      <c r="I35" s="106"/>
      <c r="J35" s="106"/>
      <c r="K35" s="106"/>
      <c r="L35" s="106"/>
      <c r="M35" s="107"/>
    </row>
    <row r="36" spans="2:13" ht="15" customHeight="1">
      <c r="B36" s="109"/>
      <c r="C36" s="105"/>
      <c r="D36" s="106"/>
      <c r="E36" s="106"/>
      <c r="F36" s="106"/>
      <c r="G36" s="106"/>
      <c r="H36" s="106"/>
      <c r="I36" s="106"/>
      <c r="J36" s="106"/>
      <c r="K36" s="106"/>
      <c r="L36" s="106"/>
      <c r="M36" s="107"/>
    </row>
    <row r="37" spans="2:13" ht="15" customHeight="1">
      <c r="B37" s="109"/>
      <c r="C37" s="105"/>
      <c r="D37" s="106"/>
      <c r="E37" s="106"/>
      <c r="F37" s="106"/>
      <c r="G37" s="106"/>
      <c r="H37" s="106"/>
      <c r="I37" s="106"/>
      <c r="J37" s="106"/>
      <c r="K37" s="106"/>
      <c r="L37" s="106"/>
      <c r="M37" s="107"/>
    </row>
    <row r="38" spans="2:13" ht="15" customHeight="1">
      <c r="B38" s="109"/>
      <c r="C38" s="105"/>
      <c r="D38" s="106"/>
      <c r="E38" s="106"/>
      <c r="F38" s="106"/>
      <c r="G38" s="106"/>
      <c r="H38" s="106"/>
      <c r="I38" s="106"/>
      <c r="J38" s="106"/>
      <c r="K38" s="106"/>
      <c r="L38" s="106"/>
      <c r="M38" s="107"/>
    </row>
    <row r="39" spans="2:13" ht="15" customHeight="1">
      <c r="B39" s="109"/>
      <c r="C39" s="105"/>
      <c r="D39" s="106"/>
      <c r="E39" s="106"/>
      <c r="F39" s="106"/>
      <c r="G39" s="106"/>
      <c r="H39" s="106"/>
      <c r="I39" s="106"/>
      <c r="J39" s="106"/>
      <c r="K39" s="106"/>
      <c r="L39" s="106"/>
      <c r="M39" s="107"/>
    </row>
    <row r="40" spans="2:13" ht="15" customHeight="1">
      <c r="B40" s="109"/>
      <c r="C40" s="105"/>
      <c r="D40" s="106"/>
      <c r="E40" s="106"/>
      <c r="F40" s="106"/>
      <c r="G40" s="106"/>
      <c r="H40" s="106"/>
      <c r="I40" s="106"/>
      <c r="J40" s="106"/>
      <c r="K40" s="106"/>
      <c r="L40" s="106"/>
      <c r="M40" s="107"/>
    </row>
    <row r="41" spans="2:13" ht="15" customHeight="1">
      <c r="B41" s="109"/>
      <c r="C41" s="105"/>
      <c r="D41" s="106"/>
      <c r="E41" s="106"/>
      <c r="F41" s="106"/>
      <c r="G41" s="106"/>
      <c r="H41" s="106"/>
      <c r="I41" s="106"/>
      <c r="J41" s="106"/>
      <c r="K41" s="106"/>
      <c r="L41" s="106"/>
      <c r="M41" s="107"/>
    </row>
    <row r="42" spans="2:13" ht="15" customHeight="1">
      <c r="B42" s="109"/>
      <c r="C42" s="105"/>
      <c r="D42" s="106"/>
      <c r="E42" s="106"/>
      <c r="F42" s="106"/>
      <c r="G42" s="106"/>
      <c r="H42" s="106"/>
      <c r="I42" s="106"/>
      <c r="J42" s="106"/>
      <c r="K42" s="106"/>
      <c r="L42" s="106"/>
      <c r="M42" s="107"/>
    </row>
    <row r="43" spans="2:13" ht="15" customHeight="1">
      <c r="B43" s="109"/>
      <c r="C43" s="105"/>
      <c r="D43" s="106"/>
      <c r="E43" s="106"/>
      <c r="F43" s="106"/>
      <c r="G43" s="106"/>
      <c r="H43" s="106"/>
      <c r="I43" s="106"/>
      <c r="J43" s="106"/>
      <c r="K43" s="106"/>
      <c r="L43" s="106"/>
      <c r="M43" s="107"/>
    </row>
    <row r="44" spans="2:13" ht="15" customHeight="1">
      <c r="B44" s="109"/>
      <c r="C44" s="105"/>
      <c r="D44" s="106"/>
      <c r="E44" s="106"/>
      <c r="F44" s="106"/>
      <c r="G44" s="106"/>
      <c r="H44" s="106"/>
      <c r="I44" s="106"/>
      <c r="J44" s="106"/>
      <c r="K44" s="106"/>
      <c r="L44" s="106"/>
      <c r="M44" s="107"/>
    </row>
    <row r="45" spans="2:13" ht="35.25" customHeight="1">
      <c r="B45" s="131" t="s">
        <v>7</v>
      </c>
      <c r="C45" s="121" t="s">
        <v>8</v>
      </c>
      <c r="D45" s="122"/>
      <c r="E45" s="122"/>
      <c r="F45" s="122"/>
      <c r="G45" s="122" t="s">
        <v>9</v>
      </c>
      <c r="H45" s="122"/>
      <c r="I45" s="122"/>
      <c r="J45" s="122"/>
      <c r="K45" s="122"/>
      <c r="L45" s="122"/>
      <c r="M45" s="128"/>
    </row>
    <row r="46" spans="2:13" ht="15" customHeight="1">
      <c r="B46" s="132"/>
      <c r="C46" s="123" t="s">
        <v>10</v>
      </c>
      <c r="D46" s="124"/>
      <c r="E46" s="124"/>
      <c r="F46" s="124"/>
      <c r="G46" s="124" t="s">
        <v>11</v>
      </c>
      <c r="H46" s="124"/>
      <c r="I46" s="124"/>
      <c r="J46" s="124"/>
      <c r="K46" s="124"/>
      <c r="L46" s="124"/>
      <c r="M46" s="129"/>
    </row>
    <row r="47" spans="2:13" ht="84.75" customHeight="1">
      <c r="B47" s="132"/>
      <c r="C47" s="123"/>
      <c r="D47" s="124"/>
      <c r="E47" s="124"/>
      <c r="F47" s="124"/>
      <c r="G47" s="124"/>
      <c r="H47" s="124"/>
      <c r="I47" s="124"/>
      <c r="J47" s="124"/>
      <c r="K47" s="124"/>
      <c r="L47" s="124"/>
      <c r="M47" s="129"/>
    </row>
    <row r="48" spans="2:13" ht="15" customHeight="1">
      <c r="B48" s="132"/>
      <c r="C48" s="123" t="s">
        <v>12</v>
      </c>
      <c r="D48" s="124"/>
      <c r="E48" s="124"/>
      <c r="F48" s="124"/>
      <c r="G48" s="124" t="s">
        <v>13</v>
      </c>
      <c r="H48" s="124"/>
      <c r="I48" s="124"/>
      <c r="J48" s="124"/>
      <c r="K48" s="124"/>
      <c r="L48" s="124"/>
      <c r="M48" s="129"/>
    </row>
    <row r="49" spans="2:13" ht="30" customHeight="1">
      <c r="B49" s="132"/>
      <c r="C49" s="125"/>
      <c r="D49" s="126"/>
      <c r="E49" s="126"/>
      <c r="F49" s="127"/>
      <c r="G49" s="127"/>
      <c r="H49" s="127"/>
      <c r="I49" s="127"/>
      <c r="J49" s="127"/>
      <c r="K49" s="127"/>
      <c r="L49" s="127"/>
      <c r="M49" s="130"/>
    </row>
    <row r="50" spans="2:13" ht="15.75" customHeight="1">
      <c r="B50" s="110" t="s">
        <v>14</v>
      </c>
      <c r="C50" s="84" t="s">
        <v>15</v>
      </c>
      <c r="D50" s="89" t="s">
        <v>16</v>
      </c>
      <c r="E50" s="90" t="s">
        <v>17</v>
      </c>
      <c r="F50" s="83"/>
      <c r="G50" s="83"/>
      <c r="H50" s="83"/>
      <c r="I50" s="83"/>
    </row>
    <row r="51" spans="2:13" ht="15" customHeight="1">
      <c r="B51" s="111"/>
      <c r="C51" s="85" t="s">
        <v>18</v>
      </c>
      <c r="D51" s="91">
        <v>0.05</v>
      </c>
      <c r="E51" s="87">
        <v>2030</v>
      </c>
    </row>
    <row r="52" spans="2:13" ht="15" customHeight="1">
      <c r="B52" s="111"/>
      <c r="C52" s="85" t="s">
        <v>19</v>
      </c>
      <c r="D52" s="92">
        <v>0.1</v>
      </c>
      <c r="E52" s="87">
        <v>2035</v>
      </c>
    </row>
    <row r="53" spans="2:13" ht="15" customHeight="1">
      <c r="B53" s="111"/>
      <c r="C53" s="85" t="s">
        <v>20</v>
      </c>
      <c r="D53" s="92">
        <v>0.15</v>
      </c>
      <c r="E53" s="87">
        <v>2040</v>
      </c>
    </row>
    <row r="54" spans="2:13" ht="15" customHeight="1">
      <c r="B54" s="111"/>
      <c r="C54" s="85" t="s">
        <v>21</v>
      </c>
      <c r="D54" s="92">
        <v>0.2</v>
      </c>
      <c r="E54" s="87">
        <v>2045</v>
      </c>
    </row>
    <row r="55" spans="2:13" ht="15.75">
      <c r="B55" s="111"/>
      <c r="C55" s="85" t="s">
        <v>22</v>
      </c>
      <c r="D55" s="92">
        <v>0.25</v>
      </c>
      <c r="E55" s="88">
        <v>2050</v>
      </c>
    </row>
    <row r="56" spans="2:13" ht="15.75">
      <c r="B56" s="111"/>
      <c r="C56" s="85" t="s">
        <v>23</v>
      </c>
      <c r="D56" s="92">
        <v>0.3</v>
      </c>
    </row>
    <row r="57" spans="2:13" ht="15.75">
      <c r="B57" s="111"/>
      <c r="C57" s="85" t="s">
        <v>24</v>
      </c>
      <c r="D57" s="91">
        <v>0.35</v>
      </c>
    </row>
    <row r="58" spans="2:13" ht="15.75">
      <c r="B58" s="111"/>
      <c r="C58" s="85" t="s">
        <v>25</v>
      </c>
      <c r="D58" s="92">
        <v>0.4</v>
      </c>
    </row>
    <row r="59" spans="2:13" ht="15.75">
      <c r="B59" s="111"/>
      <c r="C59" s="85" t="s">
        <v>26</v>
      </c>
      <c r="D59" s="92">
        <v>0.45</v>
      </c>
    </row>
    <row r="60" spans="2:13" ht="15.75">
      <c r="B60" s="111"/>
      <c r="C60" s="85" t="s">
        <v>27</v>
      </c>
      <c r="D60" s="92">
        <v>0.5</v>
      </c>
    </row>
    <row r="61" spans="2:13" ht="15.75">
      <c r="B61" s="111"/>
      <c r="C61" s="85" t="s">
        <v>28</v>
      </c>
      <c r="D61" s="92">
        <v>0.55000000000000004</v>
      </c>
    </row>
    <row r="62" spans="2:13" ht="15.75">
      <c r="B62" s="111"/>
      <c r="C62" s="85" t="s">
        <v>29</v>
      </c>
      <c r="D62" s="92">
        <v>0.6</v>
      </c>
    </row>
    <row r="63" spans="2:13" ht="15.75">
      <c r="B63" s="111"/>
      <c r="C63" s="85" t="s">
        <v>30</v>
      </c>
      <c r="D63" s="91">
        <v>0.65</v>
      </c>
    </row>
    <row r="64" spans="2:13" ht="15.75">
      <c r="B64" s="111"/>
      <c r="C64" s="85" t="s">
        <v>31</v>
      </c>
      <c r="D64" s="92">
        <v>0.7</v>
      </c>
    </row>
    <row r="65" spans="2:4" ht="15.75">
      <c r="B65" s="111"/>
      <c r="C65" s="85" t="s">
        <v>32</v>
      </c>
      <c r="D65" s="92">
        <v>0.75</v>
      </c>
    </row>
    <row r="66" spans="2:4" ht="15.75">
      <c r="B66" s="111"/>
      <c r="C66" s="85" t="s">
        <v>33</v>
      </c>
      <c r="D66" s="92">
        <v>0.8</v>
      </c>
    </row>
    <row r="67" spans="2:4" ht="15.75">
      <c r="B67" s="111"/>
      <c r="C67" s="85" t="s">
        <v>34</v>
      </c>
      <c r="D67" s="92">
        <v>0.85</v>
      </c>
    </row>
    <row r="68" spans="2:4" ht="15.75">
      <c r="B68" s="111"/>
      <c r="C68" s="85" t="s">
        <v>35</v>
      </c>
      <c r="D68" s="92">
        <v>0.9</v>
      </c>
    </row>
    <row r="69" spans="2:4" ht="15.75">
      <c r="B69" s="111"/>
      <c r="C69" s="85" t="s">
        <v>36</v>
      </c>
      <c r="D69" s="91">
        <v>0.95</v>
      </c>
    </row>
    <row r="70" spans="2:4" ht="15.75">
      <c r="B70" s="111"/>
      <c r="C70" s="85" t="s">
        <v>37</v>
      </c>
      <c r="D70" s="92">
        <v>1</v>
      </c>
    </row>
    <row r="71" spans="2:4" ht="15.75">
      <c r="B71" s="111"/>
      <c r="C71" s="85" t="s">
        <v>38</v>
      </c>
    </row>
    <row r="72" spans="2:4" ht="15.75">
      <c r="B72" s="111"/>
      <c r="C72" s="85" t="s">
        <v>39</v>
      </c>
    </row>
    <row r="73" spans="2:4" ht="15.75">
      <c r="B73" s="111"/>
      <c r="C73" s="85" t="s">
        <v>40</v>
      </c>
    </row>
    <row r="74" spans="2:4" ht="15.75">
      <c r="B74" s="111"/>
      <c r="C74" s="85" t="s">
        <v>41</v>
      </c>
    </row>
    <row r="75" spans="2:4" ht="15.75">
      <c r="B75" s="111"/>
      <c r="C75" s="85" t="s">
        <v>42</v>
      </c>
    </row>
    <row r="76" spans="2:4" ht="15.75">
      <c r="B76" s="111"/>
      <c r="C76" s="85" t="s">
        <v>43</v>
      </c>
    </row>
    <row r="77" spans="2:4" ht="15.75">
      <c r="B77" s="111"/>
      <c r="C77" s="85" t="s">
        <v>44</v>
      </c>
    </row>
    <row r="78" spans="2:4" ht="15.75">
      <c r="B78" s="111"/>
      <c r="C78" s="85" t="s">
        <v>45</v>
      </c>
    </row>
    <row r="79" spans="2:4" ht="15.75">
      <c r="B79" s="111"/>
      <c r="C79" s="85" t="s">
        <v>46</v>
      </c>
    </row>
    <row r="80" spans="2:4" ht="15.75">
      <c r="B80" s="111"/>
      <c r="C80" s="85" t="s">
        <v>47</v>
      </c>
    </row>
    <row r="81" spans="2:3" ht="15.75">
      <c r="B81" s="111"/>
      <c r="C81" s="85" t="s">
        <v>48</v>
      </c>
    </row>
    <row r="82" spans="2:3" ht="15.75">
      <c r="B82" s="111"/>
      <c r="C82" s="85" t="s">
        <v>49</v>
      </c>
    </row>
    <row r="83" spans="2:3" ht="15.75">
      <c r="B83" s="111"/>
      <c r="C83" s="85" t="s">
        <v>50</v>
      </c>
    </row>
    <row r="84" spans="2:3" ht="15.75">
      <c r="B84" s="111"/>
      <c r="C84" s="85" t="s">
        <v>51</v>
      </c>
    </row>
    <row r="85" spans="2:3" ht="15.75">
      <c r="B85" s="111"/>
      <c r="C85" s="85" t="s">
        <v>52</v>
      </c>
    </row>
    <row r="86" spans="2:3" ht="15.75">
      <c r="B86" s="111"/>
      <c r="C86" s="85" t="s">
        <v>53</v>
      </c>
    </row>
    <row r="87" spans="2:3" ht="15.75">
      <c r="B87" s="111"/>
      <c r="C87" s="85" t="s">
        <v>54</v>
      </c>
    </row>
    <row r="88" spans="2:3" ht="15.75">
      <c r="B88" s="111"/>
      <c r="C88" s="85" t="s">
        <v>55</v>
      </c>
    </row>
    <row r="89" spans="2:3" ht="15.75">
      <c r="B89" s="111"/>
      <c r="C89" s="85" t="s">
        <v>56</v>
      </c>
    </row>
    <row r="90" spans="2:3" ht="15.75">
      <c r="B90" s="111"/>
      <c r="C90" s="85" t="s">
        <v>57</v>
      </c>
    </row>
    <row r="91" spans="2:3" ht="15.75">
      <c r="B91" s="111"/>
      <c r="C91" s="85" t="s">
        <v>58</v>
      </c>
    </row>
    <row r="92" spans="2:3" ht="15.75">
      <c r="B92" s="111"/>
      <c r="C92" s="85" t="s">
        <v>59</v>
      </c>
    </row>
    <row r="93" spans="2:3" ht="15.75">
      <c r="B93" s="111"/>
      <c r="C93" s="85" t="s">
        <v>60</v>
      </c>
    </row>
    <row r="94" spans="2:3" ht="15.75">
      <c r="B94" s="111"/>
      <c r="C94" s="86" t="s">
        <v>61</v>
      </c>
    </row>
  </sheetData>
  <sheetProtection sheet="1" objects="1" scenarios="1"/>
  <mergeCells count="14">
    <mergeCell ref="B50:B94"/>
    <mergeCell ref="C5:M14"/>
    <mergeCell ref="C45:F45"/>
    <mergeCell ref="C46:F47"/>
    <mergeCell ref="C48:F49"/>
    <mergeCell ref="G45:M45"/>
    <mergeCell ref="G46:M47"/>
    <mergeCell ref="G48:M49"/>
    <mergeCell ref="B45:B49"/>
    <mergeCell ref="A1:M1"/>
    <mergeCell ref="B5:B14"/>
    <mergeCell ref="C3:D3"/>
    <mergeCell ref="C15:M44"/>
    <mergeCell ref="B15:B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5F03E-BCE8-4608-8724-E880078FDF33}">
  <sheetPr>
    <tabColor theme="0"/>
  </sheetPr>
  <dimension ref="A1:N10"/>
  <sheetViews>
    <sheetView tabSelected="1" topLeftCell="B1" workbookViewId="0">
      <selection activeCell="N8" sqref="N8"/>
    </sheetView>
  </sheetViews>
  <sheetFormatPr defaultRowHeight="15"/>
  <cols>
    <col min="1" max="1" width="9.140625" style="2"/>
    <col min="2" max="2" width="26.85546875" style="2" customWidth="1"/>
    <col min="3" max="3" width="19.7109375" style="2" customWidth="1"/>
    <col min="4" max="4" width="16.85546875" style="2" customWidth="1"/>
    <col min="5" max="5" width="9.140625" style="2"/>
    <col min="6" max="6" width="17.140625" style="2" bestFit="1" customWidth="1"/>
    <col min="7" max="10" width="9.140625" style="2"/>
    <col min="11" max="11" width="11.85546875" style="2" customWidth="1"/>
    <col min="12" max="12" width="6.28515625" style="2" customWidth="1"/>
    <col min="13" max="13" width="14.28515625" style="2" customWidth="1"/>
    <col min="14" max="14" width="23.85546875" style="2" customWidth="1"/>
    <col min="15" max="16384" width="9.140625" style="2"/>
  </cols>
  <sheetData>
    <row r="1" spans="1:14" ht="46.5">
      <c r="A1" s="99" t="s">
        <v>62</v>
      </c>
      <c r="B1" s="99"/>
      <c r="C1" s="99"/>
      <c r="D1" s="99"/>
      <c r="E1" s="99"/>
      <c r="F1" s="99"/>
      <c r="G1" s="99"/>
      <c r="H1" s="99"/>
      <c r="I1" s="99"/>
      <c r="J1" s="99"/>
      <c r="K1" s="99"/>
      <c r="L1" s="99"/>
      <c r="M1" s="99"/>
    </row>
    <row r="4" spans="1:14" ht="80.25" customHeight="1">
      <c r="B4" s="149" t="s">
        <v>63</v>
      </c>
      <c r="C4" s="150"/>
      <c r="D4" s="151"/>
      <c r="E4" s="82"/>
      <c r="F4" s="158" t="s">
        <v>64</v>
      </c>
      <c r="G4" s="159"/>
      <c r="H4" s="159"/>
      <c r="I4" s="159"/>
      <c r="J4" s="159"/>
      <c r="K4" s="159"/>
      <c r="L4" s="159"/>
      <c r="M4" s="160"/>
    </row>
    <row r="5" spans="1:14" ht="15" customHeight="1">
      <c r="B5" s="96"/>
      <c r="C5" s="97"/>
      <c r="D5" s="98"/>
      <c r="F5" s="161" t="str">
        <f>CONCATENATE("Total deficits generated from gasoline and diesel fuel through", " ",$C$8)</f>
        <v>Total deficits generated from gasoline and diesel fuel through 2030</v>
      </c>
      <c r="G5" s="162"/>
      <c r="H5" s="162"/>
      <c r="I5" s="162"/>
      <c r="J5" s="162"/>
      <c r="K5" s="162"/>
      <c r="L5" s="165" cm="1">
        <f t="array" ref="L5">_xlfn.IFS($C$8&lt;=2030,SUM('Credit and deficit generation'!$E$3:$E$8),$C$8&lt;=2035,SUM('Credit and deficit generation'!$E$3:$E$13),$C$8&lt;=2040, SUM('Credit and deficit generation'!$E$3:$E$18),$C$8&lt;=2045, SUM('Credit and deficit generation'!$E$3:$E$23),$C$8&lt;=2050,SUM('Credit and deficit generation'!$E$3:$E$28))</f>
        <v>36228989.460011825</v>
      </c>
      <c r="M5" s="166"/>
    </row>
    <row r="6" spans="1:14" ht="21.75" customHeight="1">
      <c r="B6" s="93" t="s">
        <v>65</v>
      </c>
      <c r="C6" s="152" t="s">
        <v>44</v>
      </c>
      <c r="D6" s="153"/>
      <c r="F6" s="163"/>
      <c r="G6" s="164"/>
      <c r="H6" s="164"/>
      <c r="I6" s="164"/>
      <c r="J6" s="164"/>
      <c r="K6" s="164"/>
      <c r="L6" s="167"/>
      <c r="M6" s="168"/>
      <c r="N6" s="34"/>
    </row>
    <row r="7" spans="1:14" ht="42.75" customHeight="1">
      <c r="B7" s="94" t="s">
        <v>66</v>
      </c>
      <c r="C7" s="154">
        <v>0.15</v>
      </c>
      <c r="D7" s="155"/>
      <c r="F7" s="137" t="str">
        <f>CONCATENATE("Total credits generated from electric vehicles through", " ",$C$8)</f>
        <v>Total credits generated from electric vehicles through 2030</v>
      </c>
      <c r="G7" s="138"/>
      <c r="H7" s="138"/>
      <c r="I7" s="138"/>
      <c r="J7" s="138"/>
      <c r="K7" s="139"/>
      <c r="L7" s="133" cm="1">
        <f t="array" ref="L7">_xlfn.IFS($C$8&lt;=2030,SUM('Credit and deficit generation'!$F$3:$F$8),$C$8&lt;=2035,SUM('Credit and deficit generation'!$F$3:$F$13),$C$8&lt;=2040, SUM('Credit and deficit generation'!$F$3:$F$18),$C$8&lt;=2045, SUM('Credit and deficit generation'!$F$3:$F$23),$C$8&lt;=2050,SUM('Credit and deficit generation'!$F$3:$F$28))</f>
        <v>8219359.6168317171</v>
      </c>
      <c r="M7" s="134"/>
      <c r="N7" s="34"/>
    </row>
    <row r="8" spans="1:14" ht="42" customHeight="1">
      <c r="B8" s="95" t="s">
        <v>17</v>
      </c>
      <c r="C8" s="156">
        <v>2030</v>
      </c>
      <c r="D8" s="157"/>
      <c r="F8" s="140" t="str">
        <f>CONCATENATE("Total credits generated from biofuel gasoline and biofuel diesel through", " ",$C$8)</f>
        <v>Total credits generated from biofuel gasoline and biofuel diesel through 2030</v>
      </c>
      <c r="G8" s="141"/>
      <c r="H8" s="141"/>
      <c r="I8" s="141"/>
      <c r="J8" s="141"/>
      <c r="K8" s="142"/>
      <c r="L8" s="133" cm="1">
        <f t="array" ref="L8">_xlfn.IFS($C$8&lt;=2030,SUM('Credit and deficit generation'!$G$3:$G$8),$C$8&lt;=2035,SUM('Credit and deficit generation'!$G$3:$G$13),$C$8&lt;=2040, SUM('Credit and deficit generation'!$G$3:$G$18),$C$8&lt;=2045, SUM('Credit and deficit generation'!$G$3:$G$23),$C$8&lt;=2050,SUM('Credit and deficit generation'!$G$3:$G$28))+_xlfn.IFS($C$8&lt;=2030,SUM('Credit and deficit generation'!$H$3:$H$8),$C$8&lt;=2035,SUM('Credit and deficit generation'!$H$3:$H$13),$C$8&lt;=2040, SUM('Credit and deficit generation'!$H$3:$H$18),$C$8&lt;=2045, SUM('Credit and deficit generation'!$H$3:$H$23),$C$8&lt;=2050,SUM('Credit and deficit generation'!$H$3:$H$28))</f>
        <v>7618057.3806243716</v>
      </c>
      <c r="M8" s="134"/>
      <c r="N8" s="34"/>
    </row>
    <row r="9" spans="1:14" ht="18.75">
      <c r="F9" s="143" t="str">
        <f>CONCATENATE("Net credits generated through", " ",$C$8)</f>
        <v>Net credits generated through 2030</v>
      </c>
      <c r="G9" s="144"/>
      <c r="H9" s="144"/>
      <c r="I9" s="144"/>
      <c r="J9" s="144"/>
      <c r="K9" s="145"/>
      <c r="L9" s="133">
        <f>(L8+L7)-L5</f>
        <v>-20391572.462555736</v>
      </c>
      <c r="M9" s="134"/>
    </row>
    <row r="10" spans="1:14" ht="31.5" customHeight="1">
      <c r="F10" s="146" t="str">
        <f>CONCATENATE("Total emissions ","(CO2e MT)"," ", "avoided through", " ",$C$8)</f>
        <v>Total emissions (CO2e MT) avoided through 2030</v>
      </c>
      <c r="G10" s="147"/>
      <c r="H10" s="147"/>
      <c r="I10" s="147"/>
      <c r="J10" s="147"/>
      <c r="K10" s="148"/>
      <c r="L10" s="135">
        <f>SUM(L7+L8)</f>
        <v>15837416.997456089</v>
      </c>
      <c r="M10" s="136"/>
    </row>
  </sheetData>
  <mergeCells count="16">
    <mergeCell ref="A1:M1"/>
    <mergeCell ref="B4:D4"/>
    <mergeCell ref="C6:D6"/>
    <mergeCell ref="C7:D7"/>
    <mergeCell ref="C8:D8"/>
    <mergeCell ref="F4:M4"/>
    <mergeCell ref="F5:K6"/>
    <mergeCell ref="L5:M6"/>
    <mergeCell ref="L7:M7"/>
    <mergeCell ref="L8:M8"/>
    <mergeCell ref="L9:M9"/>
    <mergeCell ref="L10:M10"/>
    <mergeCell ref="F7:K7"/>
    <mergeCell ref="F8:K8"/>
    <mergeCell ref="F9:K9"/>
    <mergeCell ref="F10:K10"/>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5979FF3B-CE25-40E1-89F3-54FFF3173F19}">
          <x14:formula1>
            <xm:f>Introduction!$C$51:$C$94</xm:f>
          </x14:formula1>
          <xm:sqref>C6:D6</xm:sqref>
        </x14:dataValidation>
        <x14:dataValidation type="list" allowBlank="1" showInputMessage="1" showErrorMessage="1" xr:uid="{4AFA7351-9289-42F0-B541-FD0E4C2B1B22}">
          <x14:formula1>
            <xm:f>Introduction!$D$51:$D$70</xm:f>
          </x14:formula1>
          <xm:sqref>C7:D7</xm:sqref>
        </x14:dataValidation>
        <x14:dataValidation type="list" allowBlank="1" showInputMessage="1" showErrorMessage="1" xr:uid="{B37CD943-C622-4A69-A360-4CB8B4F2A13B}">
          <x14:formula1>
            <xm:f>Introduction!$E$51:$E$55</xm:f>
          </x14:formula1>
          <xm:sqref>C8:D8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6DBD3-AC9F-4BDF-AB84-686BC29C4AE0}">
  <sheetPr>
    <tabColor rgb="FF003B63"/>
  </sheetPr>
  <dimension ref="B1:Q29"/>
  <sheetViews>
    <sheetView workbookViewId="0">
      <selection activeCell="G19" sqref="G19"/>
    </sheetView>
  </sheetViews>
  <sheetFormatPr defaultRowHeight="15" customHeight="1"/>
  <cols>
    <col min="1" max="1" width="9.140625" style="2"/>
    <col min="2" max="2" width="9" style="2" customWidth="1"/>
    <col min="3" max="3" width="15.5703125" style="2" customWidth="1"/>
    <col min="4" max="4" width="18" style="2" customWidth="1"/>
    <col min="5" max="6" width="9.140625" style="2"/>
    <col min="7" max="7" width="13.85546875" style="2" customWidth="1"/>
    <col min="8" max="9" width="16.85546875" style="2" customWidth="1"/>
    <col min="10" max="16384" width="9.140625" style="2"/>
  </cols>
  <sheetData>
    <row r="1" spans="2:17" ht="45.75" customHeight="1">
      <c r="B1" s="70"/>
      <c r="C1" s="170" t="s">
        <v>67</v>
      </c>
      <c r="D1" s="171"/>
      <c r="J1" s="182"/>
      <c r="K1" s="182"/>
      <c r="L1" s="182"/>
    </row>
    <row r="2" spans="2:17" ht="27.75" customHeight="1">
      <c r="B2" s="53" t="s">
        <v>68</v>
      </c>
      <c r="C2" s="75" t="s">
        <v>69</v>
      </c>
      <c r="D2" s="76" t="s">
        <v>70</v>
      </c>
      <c r="F2" s="2" t="s">
        <v>68</v>
      </c>
      <c r="G2" s="3" t="s">
        <v>71</v>
      </c>
      <c r="H2" s="3" t="s">
        <v>72</v>
      </c>
      <c r="I2" s="3"/>
      <c r="J2" s="169"/>
      <c r="K2" s="169"/>
      <c r="Q2" s="69"/>
    </row>
    <row r="3" spans="2:17">
      <c r="B3" s="54">
        <v>2010</v>
      </c>
      <c r="C3" s="71">
        <v>99.44</v>
      </c>
      <c r="D3" s="72">
        <v>100.45</v>
      </c>
      <c r="F3" s="2">
        <f>B3</f>
        <v>2010</v>
      </c>
      <c r="G3" s="2">
        <f>$C$3</f>
        <v>99.44</v>
      </c>
      <c r="H3" s="2">
        <f>$D$3</f>
        <v>100.45</v>
      </c>
    </row>
    <row r="4" spans="2:17">
      <c r="B4" s="55">
        <v>2025</v>
      </c>
      <c r="C4" s="73">
        <f>IF($B4&lt;='User inputs'!$C$8, (FORECAST($B4,$G$3:$G$4,$F$3:$F$4)),$G$4)</f>
        <v>88.252999999999929</v>
      </c>
      <c r="D4" s="74">
        <f>IF($B4&lt;='User inputs'!$C$8, (FORECAST($B4,$H$3:$H$4,$F$3:$F$4)),'Carbon intensity schedule'!$H$4)</f>
        <v>89.149374999999964</v>
      </c>
      <c r="F4" s="2">
        <f>'User inputs'!$C$8</f>
        <v>2030</v>
      </c>
      <c r="G4" s="2">
        <f>$G$3-($G$3*'User inputs'!$C$7)</f>
        <v>84.524000000000001</v>
      </c>
      <c r="H4" s="2">
        <f>$H$3-($H$3*'User inputs'!$C$7)</f>
        <v>85.382500000000007</v>
      </c>
    </row>
    <row r="5" spans="2:17">
      <c r="B5" s="55">
        <v>2026</v>
      </c>
      <c r="C5" s="73">
        <f>IF($B5&lt;='User inputs'!$C$8, (FORECAST($B5,$G$3:$G$4,$F$3:$F$4)),$G$4)</f>
        <v>87.507200000000012</v>
      </c>
      <c r="D5" s="74">
        <f>IF($B5&lt;='User inputs'!$C$8, (FORECAST($B5,$H$3:$H$4,$F$3:$F$4)),'Carbon intensity schedule'!$H$4)</f>
        <v>88.395999999999958</v>
      </c>
    </row>
    <row r="6" spans="2:17">
      <c r="B6" s="55">
        <v>2027</v>
      </c>
      <c r="C6" s="73">
        <f>IF($B6&lt;='User inputs'!$C$8, (FORECAST($B6,$G$3:$G$4,$F$3:$F$4)),$G$4)</f>
        <v>86.761400000000094</v>
      </c>
      <c r="D6" s="74">
        <f>IF($B6&lt;='User inputs'!$C$8, (FORECAST($B6,$H$3:$H$4,$F$3:$F$4)),'Carbon intensity schedule'!$H$4)</f>
        <v>87.642624999999953</v>
      </c>
    </row>
    <row r="7" spans="2:17">
      <c r="B7" s="55">
        <v>2028</v>
      </c>
      <c r="C7" s="73">
        <f>IF($B7&lt;='User inputs'!$C$8, (FORECAST($B7,$G$3:$G$4,$F$3:$F$4)),$G$4)</f>
        <v>86.015599999999949</v>
      </c>
      <c r="D7" s="74">
        <f>IF($B7&lt;='User inputs'!$C$8, (FORECAST($B7,$H$3:$H$4,$F$3:$F$4)),'Carbon intensity schedule'!$H$4)</f>
        <v>86.889250000000175</v>
      </c>
      <c r="J7" s="69"/>
    </row>
    <row r="8" spans="2:17">
      <c r="B8" s="55">
        <v>2029</v>
      </c>
      <c r="C8" s="73">
        <f>IF($B8&lt;='User inputs'!$C$8, (FORECAST($B8,$G$3:$G$4,$F$3:$F$4)),$G$4)</f>
        <v>85.269800000000032</v>
      </c>
      <c r="D8" s="74">
        <f>IF($B8&lt;='User inputs'!$C$8, (FORECAST($B8,$H$3:$H$4,$F$3:$F$4)),'Carbon intensity schedule'!$H$4)</f>
        <v>86.135875000000169</v>
      </c>
      <c r="J8" s="69"/>
      <c r="K8" s="69"/>
    </row>
    <row r="9" spans="2:17">
      <c r="B9" s="55">
        <v>2030</v>
      </c>
      <c r="C9" s="73">
        <f>IF($B9&lt;='User inputs'!$C$8, (FORECAST($B9,$G$3:$G$4,$F$3:$F$4)),$G$4)</f>
        <v>84.524000000000115</v>
      </c>
      <c r="D9" s="74">
        <f>IF($B9&lt;='User inputs'!$C$8, (FORECAST($B9,$H$3:$H$4,$F$3:$F$4)),'Carbon intensity schedule'!$H$4)</f>
        <v>85.382500000000164</v>
      </c>
      <c r="K9" s="69"/>
    </row>
    <row r="10" spans="2:17">
      <c r="B10" s="55">
        <v>2031</v>
      </c>
      <c r="C10" s="73">
        <f>IF($B10&lt;='User inputs'!$C$8, (FORECAST($B10,$G$3:$G$4,$F$3:$F$4)),$G$4)</f>
        <v>84.524000000000001</v>
      </c>
      <c r="D10" s="74">
        <f>IF($B10&lt;='User inputs'!$C$8, (FORECAST($B10,$H$3:$H$4,$F$3:$F$4)),'Carbon intensity schedule'!$H$4)</f>
        <v>85.382500000000007</v>
      </c>
    </row>
    <row r="11" spans="2:17">
      <c r="B11" s="55">
        <v>2032</v>
      </c>
      <c r="C11" s="73">
        <f>IF($B11&lt;='User inputs'!$C$8, (FORECAST($B11,$G$3:$G$4,$F$3:$F$4)),$G$4)</f>
        <v>84.524000000000001</v>
      </c>
      <c r="D11" s="74">
        <f>IF($B11&lt;='User inputs'!$C$8, (FORECAST($B11,$H$3:$H$4,$F$3:$F$4)),'Carbon intensity schedule'!$H$4)</f>
        <v>85.382500000000007</v>
      </c>
    </row>
    <row r="12" spans="2:17">
      <c r="B12" s="55">
        <v>2033</v>
      </c>
      <c r="C12" s="73">
        <f>IF($B12&lt;='User inputs'!$C$8, (FORECAST($B12,$G$3:$G$4,$F$3:$F$4)),$G$4)</f>
        <v>84.524000000000001</v>
      </c>
      <c r="D12" s="74">
        <f>IF($B12&lt;='User inputs'!$C$8, (FORECAST($B12,$H$3:$H$4,$F$3:$F$4)),'Carbon intensity schedule'!$H$4)</f>
        <v>85.382500000000007</v>
      </c>
    </row>
    <row r="13" spans="2:17">
      <c r="B13" s="55">
        <v>2034</v>
      </c>
      <c r="C13" s="73">
        <f>IF($B13&lt;='User inputs'!$C$8, (FORECAST($B13,$G$3:$G$4,$F$3:$F$4)),$G$4)</f>
        <v>84.524000000000001</v>
      </c>
      <c r="D13" s="74">
        <f>IF($B13&lt;='User inputs'!$C$8, (FORECAST($B13,$H$3:$H$4,$F$3:$F$4)),'Carbon intensity schedule'!$H$4)</f>
        <v>85.382500000000007</v>
      </c>
    </row>
    <row r="14" spans="2:17">
      <c r="B14" s="55">
        <v>2035</v>
      </c>
      <c r="C14" s="73">
        <f>IF($B14&lt;='User inputs'!$C$8, (FORECAST($B14,$G$3:$G$4,$F$3:$F$4)),$G$4)</f>
        <v>84.524000000000001</v>
      </c>
      <c r="D14" s="74">
        <f>IF($B14&lt;='User inputs'!$C$8, (FORECAST($B14,$H$3:$H$4,$F$3:$F$4)),'Carbon intensity schedule'!$H$4)</f>
        <v>85.382500000000007</v>
      </c>
    </row>
    <row r="15" spans="2:17">
      <c r="B15" s="55">
        <v>2036</v>
      </c>
      <c r="C15" s="73">
        <f>IF($B15&lt;='User inputs'!$C$8, (FORECAST($B15,$G$3:$G$4,$F$3:$F$4)),$G$4)</f>
        <v>84.524000000000001</v>
      </c>
      <c r="D15" s="74">
        <f>IF($B15&lt;='User inputs'!$C$8, (FORECAST($B15,$H$3:$H$4,$F$3:$F$4)),'Carbon intensity schedule'!$H$4)</f>
        <v>85.382500000000007</v>
      </c>
    </row>
    <row r="16" spans="2:17">
      <c r="B16" s="55">
        <v>2037</v>
      </c>
      <c r="C16" s="73">
        <f>IF($B16&lt;='User inputs'!$C$8, (FORECAST($B16,$G$3:$G$4,$F$3:$F$4)),$G$4)</f>
        <v>84.524000000000001</v>
      </c>
      <c r="D16" s="74">
        <f>IF($B16&lt;='User inputs'!$C$8, (FORECAST($B16,$H$3:$H$4,$F$3:$F$4)),'Carbon intensity schedule'!$H$4)</f>
        <v>85.382500000000007</v>
      </c>
    </row>
    <row r="17" spans="2:4">
      <c r="B17" s="55">
        <v>2038</v>
      </c>
      <c r="C17" s="73">
        <f>IF($B17&lt;='User inputs'!$C$8, (FORECAST($B17,$G$3:$G$4,$F$3:$F$4)),$G$4)</f>
        <v>84.524000000000001</v>
      </c>
      <c r="D17" s="74">
        <f>IF($B17&lt;='User inputs'!$C$8, (FORECAST($B17,$H$3:$H$4,$F$3:$F$4)),'Carbon intensity schedule'!$H$4)</f>
        <v>85.382500000000007</v>
      </c>
    </row>
    <row r="18" spans="2:4">
      <c r="B18" s="55">
        <v>2039</v>
      </c>
      <c r="C18" s="73">
        <f>IF($B18&lt;='User inputs'!$C$8, (FORECAST($B18,$G$3:$G$4,$F$3:$F$4)),$G$4)</f>
        <v>84.524000000000001</v>
      </c>
      <c r="D18" s="74">
        <f>IF($B18&lt;='User inputs'!$C$8, (FORECAST($B18,$H$3:$H$4,$F$3:$F$4)),'Carbon intensity schedule'!$H$4)</f>
        <v>85.382500000000007</v>
      </c>
    </row>
    <row r="19" spans="2:4">
      <c r="B19" s="55">
        <v>2040</v>
      </c>
      <c r="C19" s="73">
        <f>IF($B19&lt;='User inputs'!$C$8, (FORECAST($B19,$G$3:$G$4,$F$3:$F$4)),$G$4)</f>
        <v>84.524000000000001</v>
      </c>
      <c r="D19" s="74">
        <f>IF($B19&lt;='User inputs'!$C$8, (FORECAST($B19,$H$3:$H$4,$F$3:$F$4)),'Carbon intensity schedule'!$H$4)</f>
        <v>85.382500000000007</v>
      </c>
    </row>
    <row r="20" spans="2:4">
      <c r="B20" s="55">
        <v>2041</v>
      </c>
      <c r="C20" s="73">
        <f>IF($B20&lt;='User inputs'!$C$8, (FORECAST($B20,$G$3:$G$4,$F$3:$F$4)),$G$4)</f>
        <v>84.524000000000001</v>
      </c>
      <c r="D20" s="74">
        <f>IF($B20&lt;='User inputs'!$C$8, (FORECAST($B20,$H$3:$H$4,$F$3:$F$4)),'Carbon intensity schedule'!$H$4)</f>
        <v>85.382500000000007</v>
      </c>
    </row>
    <row r="21" spans="2:4">
      <c r="B21" s="55">
        <v>2042</v>
      </c>
      <c r="C21" s="73">
        <f>IF($B21&lt;='User inputs'!$C$8, (FORECAST($B21,$G$3:$G$4,$F$3:$F$4)),$G$4)</f>
        <v>84.524000000000001</v>
      </c>
      <c r="D21" s="74">
        <f>IF($B21&lt;='User inputs'!$C$8, (FORECAST($B21,$H$3:$H$4,$F$3:$F$4)),'Carbon intensity schedule'!$H$4)</f>
        <v>85.382500000000007</v>
      </c>
    </row>
    <row r="22" spans="2:4">
      <c r="B22" s="55">
        <v>2043</v>
      </c>
      <c r="C22" s="73">
        <f>IF($B22&lt;='User inputs'!$C$8, (FORECAST($B22,$G$3:$G$4,$F$3:$F$4)),$G$4)</f>
        <v>84.524000000000001</v>
      </c>
      <c r="D22" s="74">
        <f>IF($B22&lt;='User inputs'!$C$8, (FORECAST($B22,$H$3:$H$4,$F$3:$F$4)),'Carbon intensity schedule'!$H$4)</f>
        <v>85.382500000000007</v>
      </c>
    </row>
    <row r="23" spans="2:4">
      <c r="B23" s="55">
        <v>2044</v>
      </c>
      <c r="C23" s="73">
        <f>IF($B23&lt;='User inputs'!$C$8, (FORECAST($B23,$G$3:$G$4,$F$3:$F$4)),$G$4)</f>
        <v>84.524000000000001</v>
      </c>
      <c r="D23" s="74">
        <f>IF($B23&lt;='User inputs'!$C$8, (FORECAST($B23,$H$3:$H$4,$F$3:$F$4)),'Carbon intensity schedule'!$H$4)</f>
        <v>85.382500000000007</v>
      </c>
    </row>
    <row r="24" spans="2:4">
      <c r="B24" s="55">
        <v>2045</v>
      </c>
      <c r="C24" s="73">
        <f>IF($B24&lt;='User inputs'!$C$8, (FORECAST($B24,$G$3:$G$4,$F$3:$F$4)),$G$4)</f>
        <v>84.524000000000001</v>
      </c>
      <c r="D24" s="74">
        <f>IF($B24&lt;='User inputs'!$C$8, (FORECAST($B24,$H$3:$H$4,$F$3:$F$4)),'Carbon intensity schedule'!$H$4)</f>
        <v>85.382500000000007</v>
      </c>
    </row>
    <row r="25" spans="2:4">
      <c r="B25" s="55">
        <v>2046</v>
      </c>
      <c r="C25" s="73">
        <f>IF($B25&lt;='User inputs'!$C$8, (FORECAST($B25,$G$3:$G$4,$F$3:$F$4)),$G$4)</f>
        <v>84.524000000000001</v>
      </c>
      <c r="D25" s="74">
        <f>IF($B25&lt;='User inputs'!$C$8, (FORECAST($B25,$H$3:$H$4,$F$3:$F$4)),'Carbon intensity schedule'!$H$4)</f>
        <v>85.382500000000007</v>
      </c>
    </row>
    <row r="26" spans="2:4">
      <c r="B26" s="55">
        <v>2047</v>
      </c>
      <c r="C26" s="73">
        <f>IF($B26&lt;='User inputs'!$C$8, (FORECAST($B26,$G$3:$G$4,$F$3:$F$4)),$G$4)</f>
        <v>84.524000000000001</v>
      </c>
      <c r="D26" s="74">
        <f>IF($B26&lt;='User inputs'!$C$8, (FORECAST($B26,$H$3:$H$4,$F$3:$F$4)),'Carbon intensity schedule'!$H$4)</f>
        <v>85.382500000000007</v>
      </c>
    </row>
    <row r="27" spans="2:4">
      <c r="B27" s="55">
        <v>2048</v>
      </c>
      <c r="C27" s="73">
        <f>IF($B27&lt;='User inputs'!$C$8, (FORECAST($B27,$G$3:$G$4,$F$3:$F$4)),$G$4)</f>
        <v>84.524000000000001</v>
      </c>
      <c r="D27" s="74">
        <f>IF($B27&lt;='User inputs'!$C$8, (FORECAST($B27,$H$3:$H$4,$F$3:$F$4)),'Carbon intensity schedule'!$H$4)</f>
        <v>85.382500000000007</v>
      </c>
    </row>
    <row r="28" spans="2:4">
      <c r="B28" s="55">
        <v>2049</v>
      </c>
      <c r="C28" s="73">
        <f>IF($B28&lt;='User inputs'!$C$8, (FORECAST($B28,$G$3:$G$4,$F$3:$F$4)),$G$4)</f>
        <v>84.524000000000001</v>
      </c>
      <c r="D28" s="74">
        <f>IF($B28&lt;='User inputs'!$C$8, (FORECAST($B28,$H$3:$H$4,$F$3:$F$4)),'Carbon intensity schedule'!$H$4)</f>
        <v>85.382500000000007</v>
      </c>
    </row>
    <row r="29" spans="2:4">
      <c r="B29" s="56">
        <v>2050</v>
      </c>
      <c r="C29" s="73">
        <f>IF($B29&lt;='User inputs'!$C$8, (FORECAST($B29,$G$3:$G$4,$F$3:$F$4)),$G$4)</f>
        <v>84.524000000000001</v>
      </c>
      <c r="D29" s="74">
        <f>IF($B29&lt;='User inputs'!$C$8, (FORECAST($B29,$H$3:$H$4,$F$3:$F$4)),'Carbon intensity schedule'!$H$4)</f>
        <v>85.382500000000007</v>
      </c>
    </row>
  </sheetData>
  <sheetProtection sheet="1" objects="1" scenarios="1"/>
  <mergeCells count="3">
    <mergeCell ref="J1:L1"/>
    <mergeCell ref="J2:K2"/>
    <mergeCell ref="C1:D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E3757-C414-4F08-81CC-02B83B650F17}">
  <sheetPr>
    <tabColor rgb="FF003B63"/>
  </sheetPr>
  <dimension ref="B1:L28"/>
  <sheetViews>
    <sheetView topLeftCell="J1" workbookViewId="0">
      <selection activeCell="L18" sqref="L18"/>
    </sheetView>
  </sheetViews>
  <sheetFormatPr defaultRowHeight="15" customHeight="1"/>
  <cols>
    <col min="1" max="1" width="9.140625" style="2"/>
    <col min="2" max="2" width="8.7109375" style="2" customWidth="1"/>
    <col min="3" max="3" width="16.85546875" style="34" customWidth="1"/>
    <col min="4" max="4" width="19.5703125" style="34" customWidth="1"/>
    <col min="5" max="5" width="20.140625" style="34" customWidth="1"/>
    <col min="6" max="6" width="19" style="34" customWidth="1"/>
    <col min="7" max="7" width="19.140625" style="34" customWidth="1"/>
    <col min="8" max="9" width="18.28515625" style="34" customWidth="1"/>
    <col min="10" max="10" width="22.7109375" style="34" customWidth="1"/>
    <col min="11" max="11" width="9.140625" style="2"/>
    <col min="12" max="12" width="36.5703125" style="2" bestFit="1" customWidth="1"/>
    <col min="13" max="16384" width="9.140625" style="2"/>
  </cols>
  <sheetData>
    <row r="1" spans="2:12" ht="48" customHeight="1">
      <c r="B1" s="1"/>
      <c r="C1" s="172" t="s">
        <v>73</v>
      </c>
      <c r="D1" s="173"/>
      <c r="E1" s="64"/>
      <c r="F1" s="172" t="s">
        <v>74</v>
      </c>
      <c r="G1" s="176"/>
      <c r="H1" s="173"/>
      <c r="I1" s="64"/>
      <c r="J1" s="174" t="s">
        <v>75</v>
      </c>
    </row>
    <row r="2" spans="2:12">
      <c r="B2" s="53" t="s">
        <v>68</v>
      </c>
      <c r="C2" s="59" t="s">
        <v>76</v>
      </c>
      <c r="D2" s="60" t="s">
        <v>77</v>
      </c>
      <c r="E2" s="65" t="s">
        <v>78</v>
      </c>
      <c r="F2" s="61" t="s">
        <v>79</v>
      </c>
      <c r="G2" s="62" t="s">
        <v>80</v>
      </c>
      <c r="H2" s="63" t="s">
        <v>81</v>
      </c>
      <c r="I2" s="68" t="s">
        <v>82</v>
      </c>
      <c r="J2" s="175"/>
    </row>
    <row r="3" spans="2:12" ht="18" customHeight="1">
      <c r="B3" s="54">
        <v>2025</v>
      </c>
      <c r="C3" s="51">
        <f>PRODUCT(Conversions!$D$3,Conversions!$D$4,SUMIFS('Fuel use by fuel type'!$D:$D,'Fuel use by fuel type'!$B:$B,'Credit and deficit generation'!$B3,'Fuel use by fuel type'!$C:$C,'User inputs'!$C$6),('Carbon intensity schedule'!$G$3-_xlfn.XLOOKUP($B3,'Carbon intensity schedule'!$B:$B,'Carbon intensity schedule'!$C:$C)))</f>
        <v>4332765.5757499877</v>
      </c>
      <c r="D3" s="52">
        <f>PRODUCT(Conversions!$D$3,Conversions!$D$4,SUMIFS('Fuel use by fuel type'!$E:$E,'Fuel use by fuel type'!$B:$B,'Credit and deficit generation'!$B3,'Fuel use by fuel type'!$C:$C,'User inputs'!$C$6),('Carbon intensity schedule'!$H$3-_xlfn.XLOOKUP($B3,'Carbon intensity schedule'!$B:$B,'Carbon intensity schedule'!$D:$D)))</f>
        <v>1284644.9127997423</v>
      </c>
      <c r="E3" s="57">
        <f>SUM($C3:$D3)</f>
        <v>5617410.4885497298</v>
      </c>
      <c r="F3" s="51">
        <f>PRODUCT(SUMIFS('Fuel use by fuel type'!$H:$H,'Fuel use by fuel type'!$C:$C,'User inputs'!$C$6,'Fuel use by fuel type'!$B:$B,'Credit and deficit generation'!$B3),Conversions!$D$3,Conversions!$D$4,((AVERAGE(_xlfn.XLOOKUP($B3, 'Carbon intensity schedule'!$B:$B,'Carbon intensity schedule'!$C:$C),_xlfn.XLOOKUP($B3, 'Carbon intensity schedule'!$B:$B,'Carbon intensity schedule'!$D:$D))-Conversions!$G$5)))</f>
        <v>669389.20705665066</v>
      </c>
      <c r="G3" s="50">
        <f>PRODUCT(SUMIFS('Fuel use by fuel type'!$F:$F,'Fuel use by fuel type'!$B:$B,$B3,'Fuel use by fuel type'!$C:$C,'User inputs'!$C$6),Conversions!$D$3,Conversions!$D$4,(_xlfn.XLOOKUP($B3,'Carbon intensity schedule'!$B:$B,'Carbon intensity schedule'!$C:$C)-Conversions!$G$6))</f>
        <v>1267277.0613205815</v>
      </c>
      <c r="H3" s="52">
        <f>PRODUCT(SUMIFS('Fuel use by fuel type'!$G:$G,'Fuel use by fuel type'!$B:$B,$B3,'Fuel use by fuel type'!$C:$C,'User inputs'!$C$6),Conversions!$D$3,Conversions!$D$4,(_xlfn.XLOOKUP($B3,'Carbon intensity schedule'!$B:$B,'Carbon intensity schedule'!$D:$D)-Conversions!$G$7))</f>
        <v>207026.17557449793</v>
      </c>
      <c r="I3" s="57">
        <f>SUM($F3:$H3)</f>
        <v>2143692.4439517302</v>
      </c>
      <c r="J3" s="66">
        <f>E3-I3</f>
        <v>3473718.0445979997</v>
      </c>
      <c r="L3" s="3"/>
    </row>
    <row r="4" spans="2:12">
      <c r="B4" s="55">
        <v>2026</v>
      </c>
      <c r="C4" s="51">
        <f>PRODUCT(Conversions!$D$3,Conversions!$D$4,SUMIFS('Fuel use by fuel type'!$D:$D,'Fuel use by fuel type'!$B:$B,'Credit and deficit generation'!$B4,'Fuel use by fuel type'!$C:$C,'User inputs'!$C$6),('Carbon intensity schedule'!$G$3-_xlfn.XLOOKUP($B4,'Carbon intensity schedule'!$B:$B,'Carbon intensity schedule'!$C:$C)))</f>
        <v>4501283.5879031867</v>
      </c>
      <c r="D4" s="52">
        <f>PRODUCT(Conversions!$D$3,Conversions!$D$4,SUMIFS('Fuel use by fuel type'!$E:$E,'Fuel use by fuel type'!$B:$B,'Credit and deficit generation'!$B4,'Fuel use by fuel type'!$C:$C,'User inputs'!$C$6),('Carbon intensity schedule'!$H$3-_xlfn.XLOOKUP($B4,'Carbon intensity schedule'!$B:$B,'Carbon intensity schedule'!$D:$D)))</f>
        <v>1340185.2454196035</v>
      </c>
      <c r="E4" s="57">
        <f t="shared" ref="E4:E28" si="0">SUM($C4:$D4)</f>
        <v>5841468.8333227905</v>
      </c>
      <c r="F4" s="51">
        <f>PRODUCT(SUMIFS('Fuel use by fuel type'!$H:$H,'Fuel use by fuel type'!$C:$C,'User inputs'!$C$6,'Fuel use by fuel type'!$B:$B,'Credit and deficit generation'!$B4),Conversions!$D$3,Conversions!$D$4,((AVERAGE(_xlfn.XLOOKUP($B4, 'Carbon intensity schedule'!$B:$B,'Carbon intensity schedule'!$C:$C),_xlfn.XLOOKUP($B4, 'Carbon intensity schedule'!$B:$B,'Carbon intensity schedule'!$D:$D))-Conversions!$G$5)))</f>
        <v>886440.34009668732</v>
      </c>
      <c r="G4" s="50">
        <f>PRODUCT(SUMIFS('Fuel use by fuel type'!$F:$F,'Fuel use by fuel type'!$B:$B,$B4,'Fuel use by fuel type'!$C:$C,'User inputs'!$C$6),Conversions!$D$3,Conversions!$D$4,(_xlfn.XLOOKUP($B4,'Carbon intensity schedule'!$B:$B,'Carbon intensity schedule'!$C:$C)-Conversions!$G$6))</f>
        <v>1202027.7960197474</v>
      </c>
      <c r="H4" s="52">
        <f>PRODUCT(SUMIFS('Fuel use by fuel type'!$G:$G,'Fuel use by fuel type'!$B:$B,$B4,'Fuel use by fuel type'!$C:$C,'User inputs'!$C$6),Conversions!$D$3,Conversions!$D$4,(_xlfn.XLOOKUP($B4,'Carbon intensity schedule'!$B:$B,'Carbon intensity schedule'!$D:$D)-Conversions!$G$7))</f>
        <v>198327.88078132656</v>
      </c>
      <c r="I4" s="57">
        <f t="shared" ref="I4:I28" si="1">SUM($F4:$H4)</f>
        <v>2286796.0168977613</v>
      </c>
      <c r="J4" s="66">
        <f t="shared" ref="J4:J28" si="2">E4-I4</f>
        <v>3554672.8164250292</v>
      </c>
    </row>
    <row r="5" spans="2:12">
      <c r="B5" s="55">
        <v>2027</v>
      </c>
      <c r="C5" s="51">
        <f>PRODUCT(Conversions!$D$3,Conversions!$D$4,SUMIFS('Fuel use by fuel type'!$D:$D,'Fuel use by fuel type'!$B:$B,'Credit and deficit generation'!$B5,'Fuel use by fuel type'!$C:$C,'User inputs'!$C$6),('Carbon intensity schedule'!$G$3-_xlfn.XLOOKUP($B5,'Carbon intensity schedule'!$B:$B,'Carbon intensity schedule'!$C:$C)))</f>
        <v>4645008.4076816486</v>
      </c>
      <c r="D5" s="52">
        <f>PRODUCT(Conversions!$D$3,Conversions!$D$4,SUMIFS('Fuel use by fuel type'!$E:$E,'Fuel use by fuel type'!$B:$B,'Credit and deficit generation'!$B5,'Fuel use by fuel type'!$C:$C,'User inputs'!$C$6),('Carbon intensity schedule'!$H$3-_xlfn.XLOOKUP($B5,'Carbon intensity schedule'!$B:$B,'Carbon intensity schedule'!$D:$D)))</f>
        <v>1386328.0345322785</v>
      </c>
      <c r="E5" s="57">
        <f t="shared" si="0"/>
        <v>6031336.4422139274</v>
      </c>
      <c r="F5" s="51">
        <f>PRODUCT(SUMIFS('Fuel use by fuel type'!$H:$H,'Fuel use by fuel type'!$C:$C,'User inputs'!$C$6,'Fuel use by fuel type'!$B:$B,'Credit and deficit generation'!$B5),Conversions!$D$3,Conversions!$D$4,((AVERAGE(_xlfn.XLOOKUP($B5, 'Carbon intensity schedule'!$B:$B,'Carbon intensity schedule'!$C:$C),_xlfn.XLOOKUP($B5, 'Carbon intensity schedule'!$B:$B,'Carbon intensity schedule'!$D:$D))-Conversions!$G$5)))</f>
        <v>1153979.353697408</v>
      </c>
      <c r="G5" s="50">
        <f>PRODUCT(SUMIFS('Fuel use by fuel type'!$F:$F,'Fuel use by fuel type'!$B:$B,$B5,'Fuel use by fuel type'!$C:$C,'User inputs'!$C$6),Conversions!$D$3,Conversions!$D$4,(_xlfn.XLOOKUP($B5,'Carbon intensity schedule'!$B:$B,'Carbon intensity schedule'!$C:$C)-Conversions!$G$6))</f>
        <v>1136042.4745483198</v>
      </c>
      <c r="H5" s="52">
        <f>PRODUCT(SUMIFS('Fuel use by fuel type'!$G:$G,'Fuel use by fuel type'!$B:$B,$B5,'Fuel use by fuel type'!$C:$C,'User inputs'!$C$6),Conversions!$D$3,Conversions!$D$4,(_xlfn.XLOOKUP($B5,'Carbon intensity schedule'!$B:$B,'Carbon intensity schedule'!$D:$D)-Conversions!$G$7))</f>
        <v>195057.40023733163</v>
      </c>
      <c r="I5" s="57">
        <f t="shared" si="1"/>
        <v>2485079.2284830594</v>
      </c>
      <c r="J5" s="66">
        <f t="shared" si="2"/>
        <v>3546257.213730868</v>
      </c>
    </row>
    <row r="6" spans="2:12">
      <c r="B6" s="55">
        <v>2028</v>
      </c>
      <c r="C6" s="51">
        <f>PRODUCT(Conversions!$D$3,Conversions!$D$4,SUMIFS('Fuel use by fuel type'!$D:$D,'Fuel use by fuel type'!$B:$B,'Credit and deficit generation'!$B6,'Fuel use by fuel type'!$C:$C,'User inputs'!$C$6),('Carbon intensity schedule'!$G$3-_xlfn.XLOOKUP($B6,'Carbon intensity schedule'!$B:$B,'Carbon intensity schedule'!$C:$C)))</f>
        <v>4744443.988639391</v>
      </c>
      <c r="D6" s="52">
        <f>PRODUCT(Conversions!$D$3,Conversions!$D$4,SUMIFS('Fuel use by fuel type'!$E:$E,'Fuel use by fuel type'!$B:$B,'Credit and deficit generation'!$B6,'Fuel use by fuel type'!$C:$C,'User inputs'!$C$6),('Carbon intensity schedule'!$H$3-_xlfn.XLOOKUP($B6,'Carbon intensity schedule'!$B:$B,'Carbon intensity schedule'!$D:$D)))</f>
        <v>1437001.4840518448</v>
      </c>
      <c r="E6" s="57">
        <f t="shared" si="0"/>
        <v>6181445.4726912361</v>
      </c>
      <c r="F6" s="51">
        <f>PRODUCT(SUMIFS('Fuel use by fuel type'!$H:$H,'Fuel use by fuel type'!$C:$C,'User inputs'!$C$6,'Fuel use by fuel type'!$B:$B,'Credit and deficit generation'!$B6),Conversions!$D$3,Conversions!$D$4,((AVERAGE(_xlfn.XLOOKUP($B6, 'Carbon intensity schedule'!$B:$B,'Carbon intensity schedule'!$C:$C),_xlfn.XLOOKUP($B6, 'Carbon intensity schedule'!$B:$B,'Carbon intensity schedule'!$D:$D))-Conversions!$G$5)))</f>
        <v>1467256.256608115</v>
      </c>
      <c r="G6" s="50">
        <f>PRODUCT(SUMIFS('Fuel use by fuel type'!$F:$F,'Fuel use by fuel type'!$B:$B,$B6,'Fuel use by fuel type'!$C:$C,'User inputs'!$C$6),Conversions!$D$3,Conversions!$D$4,(_xlfn.XLOOKUP($B6,'Carbon intensity schedule'!$B:$B,'Carbon intensity schedule'!$C:$C)-Conversions!$G$6))</f>
        <v>1065531.6363837663</v>
      </c>
      <c r="H6" s="52">
        <f>PRODUCT(SUMIFS('Fuel use by fuel type'!$G:$G,'Fuel use by fuel type'!$B:$B,$B6,'Fuel use by fuel type'!$C:$C,'User inputs'!$C$6),Conversions!$D$3,Conversions!$D$4,(_xlfn.XLOOKUP($B6,'Carbon intensity schedule'!$B:$B,'Carbon intensity schedule'!$D:$D)-Conversions!$G$7))</f>
        <v>144886.08280213916</v>
      </c>
      <c r="I6" s="57">
        <f t="shared" si="1"/>
        <v>2677673.9757940206</v>
      </c>
      <c r="J6" s="66">
        <f t="shared" si="2"/>
        <v>3503771.4968972155</v>
      </c>
    </row>
    <row r="7" spans="2:12">
      <c r="B7" s="55">
        <v>2029</v>
      </c>
      <c r="C7" s="51">
        <f>PRODUCT(Conversions!$D$3,Conversions!$D$4,SUMIFS('Fuel use by fuel type'!$D:$D,'Fuel use by fuel type'!$B:$B,'Credit and deficit generation'!$B7,'Fuel use by fuel type'!$C:$C,'User inputs'!$C$6),('Carbon intensity schedule'!$G$3-_xlfn.XLOOKUP($B7,'Carbon intensity schedule'!$B:$B,'Carbon intensity schedule'!$C:$C)))</f>
        <v>4797104.6379674738</v>
      </c>
      <c r="D7" s="52">
        <f>PRODUCT(Conversions!$D$3,Conversions!$D$4,SUMIFS('Fuel use by fuel type'!$E:$E,'Fuel use by fuel type'!$B:$B,'Credit and deficit generation'!$B7,'Fuel use by fuel type'!$C:$C,'User inputs'!$C$6),('Carbon intensity schedule'!$H$3-_xlfn.XLOOKUP($B7,'Carbon intensity schedule'!$B:$B,'Carbon intensity schedule'!$D:$D)))</f>
        <v>1469326.3948055913</v>
      </c>
      <c r="E7" s="57">
        <f t="shared" si="0"/>
        <v>6266431.0327730654</v>
      </c>
      <c r="F7" s="51">
        <f>PRODUCT(SUMIFS('Fuel use by fuel type'!$H:$H,'Fuel use by fuel type'!$C:$C,'User inputs'!$C$6,'Fuel use by fuel type'!$B:$B,'Credit and deficit generation'!$B7),Conversions!$D$3,Conversions!$D$4,((AVERAGE(_xlfn.XLOOKUP($B7, 'Carbon intensity schedule'!$B:$B,'Carbon intensity schedule'!$C:$C),_xlfn.XLOOKUP($B7, 'Carbon intensity schedule'!$B:$B,'Carbon intensity schedule'!$D:$D))-Conversions!$G$5)))</f>
        <v>1822531.4054205122</v>
      </c>
      <c r="G7" s="50">
        <f>PRODUCT(SUMIFS('Fuel use by fuel type'!$F:$F,'Fuel use by fuel type'!$B:$B,$B7,'Fuel use by fuel type'!$C:$C,'User inputs'!$C$6),Conversions!$D$3,Conversions!$D$4,(_xlfn.XLOOKUP($B7,'Carbon intensity schedule'!$B:$B,'Carbon intensity schedule'!$C:$C)-Conversions!$G$6))</f>
        <v>991495.41543346294</v>
      </c>
      <c r="H7" s="52">
        <f>PRODUCT(SUMIFS('Fuel use by fuel type'!$G:$G,'Fuel use by fuel type'!$B:$B,$B7,'Fuel use by fuel type'!$C:$C,'User inputs'!$C$6),Conversions!$D$3,Conversions!$D$4,(_xlfn.XLOOKUP($B7,'Carbon intensity schedule'!$B:$B,'Carbon intensity schedule'!$D:$D)-Conversions!$G$7))</f>
        <v>147378.64436081733</v>
      </c>
      <c r="I7" s="57">
        <f t="shared" si="1"/>
        <v>2961405.4652147926</v>
      </c>
      <c r="J7" s="66">
        <f t="shared" si="2"/>
        <v>3305025.5675582727</v>
      </c>
    </row>
    <row r="8" spans="2:12">
      <c r="B8" s="55">
        <v>2030</v>
      </c>
      <c r="C8" s="51">
        <f>PRODUCT(Conversions!$D$3,Conversions!$D$4,SUMIFS('Fuel use by fuel type'!$D:$D,'Fuel use by fuel type'!$B:$B,'Credit and deficit generation'!$B8,'Fuel use by fuel type'!$C:$C,'User inputs'!$C$6),('Carbon intensity schedule'!$G$3-_xlfn.XLOOKUP($B8,'Carbon intensity schedule'!$B:$B,'Carbon intensity schedule'!$C:$C)))</f>
        <v>4799488.038891091</v>
      </c>
      <c r="D8" s="52">
        <f>PRODUCT(Conversions!$D$3,Conversions!$D$4,SUMIFS('Fuel use by fuel type'!$E:$E,'Fuel use by fuel type'!$B:$B,'Credit and deficit generation'!$B8,'Fuel use by fuel type'!$C:$C,'User inputs'!$C$6),('Carbon intensity schedule'!$H$3-_xlfn.XLOOKUP($B8,'Carbon intensity schedule'!$B:$B,'Carbon intensity schedule'!$D:$D)))</f>
        <v>1491409.151569979</v>
      </c>
      <c r="E8" s="57">
        <f t="shared" si="0"/>
        <v>6290897.1904610703</v>
      </c>
      <c r="F8" s="51">
        <f>PRODUCT(SUMIFS('Fuel use by fuel type'!$H:$H,'Fuel use by fuel type'!$C:$C,'User inputs'!$C$6,'Fuel use by fuel type'!$B:$B,'Credit and deficit generation'!$B8),Conversions!$D$3,Conversions!$D$4,((AVERAGE(_xlfn.XLOOKUP($B8, 'Carbon intensity schedule'!$B:$B,'Carbon intensity schedule'!$C:$C),_xlfn.XLOOKUP($B8, 'Carbon intensity schedule'!$B:$B,'Carbon intensity schedule'!$D:$D))-Conversions!$G$5)))</f>
        <v>2219763.0539523438</v>
      </c>
      <c r="G8" s="50">
        <f>PRODUCT(SUMIFS('Fuel use by fuel type'!$F:$F,'Fuel use by fuel type'!$B:$B,$B8,'Fuel use by fuel type'!$C:$C,'User inputs'!$C$6),Conversions!$D$3,Conversions!$D$4,(_xlfn.XLOOKUP($B8,'Carbon intensity schedule'!$B:$B,'Carbon intensity schedule'!$C:$C)-Conversions!$G$6))</f>
        <v>914557.14844384475</v>
      </c>
      <c r="H8" s="52">
        <f>PRODUCT(SUMIFS('Fuel use by fuel type'!$G:$G,'Fuel use by fuel type'!$B:$B,$B8,'Fuel use by fuel type'!$C:$C,'User inputs'!$C$6),Conversions!$D$3,Conversions!$D$4,(_xlfn.XLOOKUP($B8,'Carbon intensity schedule'!$B:$B,'Carbon intensity schedule'!$D:$D)-Conversions!$G$7))</f>
        <v>148449.66471853617</v>
      </c>
      <c r="I8" s="57">
        <f t="shared" si="1"/>
        <v>3282769.8671147246</v>
      </c>
      <c r="J8" s="66">
        <f t="shared" si="2"/>
        <v>3008127.3233463457</v>
      </c>
    </row>
    <row r="9" spans="2:12">
      <c r="B9" s="55">
        <v>2031</v>
      </c>
      <c r="C9" s="51">
        <f>PRODUCT(Conversions!$D$3,Conversions!$D$4,SUMIFS('Fuel use by fuel type'!$D:$D,'Fuel use by fuel type'!$B:$B,'Credit and deficit generation'!$B9,'Fuel use by fuel type'!$C:$C,'User inputs'!$C$6),('Carbon intensity schedule'!$G$3-_xlfn.XLOOKUP($B9,'Carbon intensity schedule'!$B:$B,'Carbon intensity schedule'!$C:$C)))</f>
        <v>4528949.6085289121</v>
      </c>
      <c r="D9" s="52">
        <f>PRODUCT(Conversions!$D$3,Conversions!$D$4,SUMIFS('Fuel use by fuel type'!$E:$E,'Fuel use by fuel type'!$B:$B,'Credit and deficit generation'!$B9,'Fuel use by fuel type'!$C:$C,'User inputs'!$C$6),('Carbon intensity schedule'!$H$3-_xlfn.XLOOKUP($B9,'Carbon intensity schedule'!$B:$B,'Carbon intensity schedule'!$D:$D)))</f>
        <v>1437567.4191763755</v>
      </c>
      <c r="E9" s="57">
        <f t="shared" si="0"/>
        <v>5966517.0277052876</v>
      </c>
      <c r="F9" s="51">
        <f>PRODUCT(SUMIFS('Fuel use by fuel type'!$H:$H,'Fuel use by fuel type'!$C:$C,'User inputs'!$C$6,'Fuel use by fuel type'!$B:$B,'Credit and deficit generation'!$B9),Conversions!$D$3,Conversions!$D$4,((AVERAGE(_xlfn.XLOOKUP($B9, 'Carbon intensity schedule'!$B:$B,'Carbon intensity schedule'!$C:$C),_xlfn.XLOOKUP($B9, 'Carbon intensity schedule'!$B:$B,'Carbon intensity schedule'!$D:$D))-Conversions!$G$5)))</f>
        <v>2681592.3036764842</v>
      </c>
      <c r="G9" s="50">
        <f>PRODUCT(SUMIFS('Fuel use by fuel type'!$F:$F,'Fuel use by fuel type'!$B:$B,$B9,'Fuel use by fuel type'!$C:$C,'User inputs'!$C$6),Conversions!$D$3,Conversions!$D$4,(_xlfn.XLOOKUP($B9,'Carbon intensity schedule'!$B:$B,'Carbon intensity schedule'!$C:$C)-Conversions!$G$6))</f>
        <v>862023.75594345981</v>
      </c>
      <c r="H9" s="52">
        <f>PRODUCT(SUMIFS('Fuel use by fuel type'!$G:$G,'Fuel use by fuel type'!$B:$B,$B9,'Fuel use by fuel type'!$C:$C,'User inputs'!$C$6),Conversions!$D$3,Conversions!$D$4,(_xlfn.XLOOKUP($B9,'Carbon intensity schedule'!$B:$B,'Carbon intensity schedule'!$D:$D)-Conversions!$G$7))</f>
        <v>147513.00752383712</v>
      </c>
      <c r="I9" s="57">
        <f t="shared" si="1"/>
        <v>3691129.0671437811</v>
      </c>
      <c r="J9" s="66">
        <f t="shared" si="2"/>
        <v>2275387.9605615065</v>
      </c>
    </row>
    <row r="10" spans="2:12">
      <c r="B10" s="55">
        <v>2032</v>
      </c>
      <c r="C10" s="51">
        <f>PRODUCT(Conversions!$D$3,Conversions!$D$4,SUMIFS('Fuel use by fuel type'!$D:$D,'Fuel use by fuel type'!$B:$B,'Credit and deficit generation'!$B10,'Fuel use by fuel type'!$C:$C,'User inputs'!$C$6),('Carbon intensity schedule'!$G$3-_xlfn.XLOOKUP($B10,'Carbon intensity schedule'!$B:$B,'Carbon intensity schedule'!$C:$C)))</f>
        <v>4242862.8116261894</v>
      </c>
      <c r="D10" s="52">
        <f>PRODUCT(Conversions!$D$3,Conversions!$D$4,SUMIFS('Fuel use by fuel type'!$E:$E,'Fuel use by fuel type'!$B:$B,'Credit and deficit generation'!$B10,'Fuel use by fuel type'!$C:$C,'User inputs'!$C$6),('Carbon intensity schedule'!$H$3-_xlfn.XLOOKUP($B10,'Carbon intensity schedule'!$B:$B,'Carbon intensity schedule'!$D:$D)))</f>
        <v>1386054.6052024518</v>
      </c>
      <c r="E10" s="57">
        <f t="shared" si="0"/>
        <v>5628917.4168286417</v>
      </c>
      <c r="F10" s="51">
        <f>PRODUCT(SUMIFS('Fuel use by fuel type'!$H:$H,'Fuel use by fuel type'!$C:$C,'User inputs'!$C$6,'Fuel use by fuel type'!$B:$B,'Credit and deficit generation'!$B10),Conversions!$D$3,Conversions!$D$4,((AVERAGE(_xlfn.XLOOKUP($B10, 'Carbon intensity schedule'!$B:$B,'Carbon intensity schedule'!$C:$C),_xlfn.XLOOKUP($B10, 'Carbon intensity schedule'!$B:$B,'Carbon intensity schedule'!$D:$D))-Conversions!$G$5)))</f>
        <v>3183106.6886116993</v>
      </c>
      <c r="G10" s="50">
        <f>PRODUCT(SUMIFS('Fuel use by fuel type'!$F:$F,'Fuel use by fuel type'!$B:$B,$B10,'Fuel use by fuel type'!$C:$C,'User inputs'!$C$6),Conversions!$D$3,Conversions!$D$4,(_xlfn.XLOOKUP($B10,'Carbon intensity schedule'!$B:$B,'Carbon intensity schedule'!$C:$C)-Conversions!$G$6))</f>
        <v>806495.24936552218</v>
      </c>
      <c r="H10" s="52">
        <f>PRODUCT(SUMIFS('Fuel use by fuel type'!$G:$G,'Fuel use by fuel type'!$B:$B,$B10,'Fuel use by fuel type'!$C:$C,'User inputs'!$C$6),Conversions!$D$3,Conversions!$D$4,(_xlfn.XLOOKUP($B10,'Carbon intensity schedule'!$B:$B,'Carbon intensity schedule'!$D:$D)-Conversions!$G$7))</f>
        <v>140898.80364352776</v>
      </c>
      <c r="I10" s="57">
        <f t="shared" si="1"/>
        <v>4130500.7416207492</v>
      </c>
      <c r="J10" s="66">
        <f t="shared" si="2"/>
        <v>1498416.6752078924</v>
      </c>
    </row>
    <row r="11" spans="2:12">
      <c r="B11" s="55">
        <v>2033</v>
      </c>
      <c r="C11" s="51">
        <f>PRODUCT(Conversions!$D$3,Conversions!$D$4,SUMIFS('Fuel use by fuel type'!$D:$D,'Fuel use by fuel type'!$B:$B,'Credit and deficit generation'!$B11,'Fuel use by fuel type'!$C:$C,'User inputs'!$C$6),('Carbon intensity schedule'!$G$3-_xlfn.XLOOKUP($B11,'Carbon intensity schedule'!$B:$B,'Carbon intensity schedule'!$C:$C)))</f>
        <v>3949883.1153866826</v>
      </c>
      <c r="D11" s="52">
        <f>PRODUCT(Conversions!$D$3,Conversions!$D$4,SUMIFS('Fuel use by fuel type'!$E:$E,'Fuel use by fuel type'!$B:$B,'Credit and deficit generation'!$B11,'Fuel use by fuel type'!$C:$C,'User inputs'!$C$6),('Carbon intensity schedule'!$H$3-_xlfn.XLOOKUP($B11,'Carbon intensity schedule'!$B:$B,'Carbon intensity schedule'!$D:$D)))</f>
        <v>1333754.88705259</v>
      </c>
      <c r="E11" s="57">
        <f t="shared" si="0"/>
        <v>5283638.0024392726</v>
      </c>
      <c r="F11" s="51">
        <f>PRODUCT(SUMIFS('Fuel use by fuel type'!$H:$H,'Fuel use by fuel type'!$C:$C,'User inputs'!$C$6,'Fuel use by fuel type'!$B:$B,'Credit and deficit generation'!$B11),Conversions!$D$3,Conversions!$D$4,((AVERAGE(_xlfn.XLOOKUP($B11, 'Carbon intensity schedule'!$B:$B,'Carbon intensity schedule'!$C:$C),_xlfn.XLOOKUP($B11, 'Carbon intensity schedule'!$B:$B,'Carbon intensity schedule'!$D:$D))-Conversions!$G$5)))</f>
        <v>3713592.3155054082</v>
      </c>
      <c r="G11" s="50">
        <f>PRODUCT(SUMIFS('Fuel use by fuel type'!$F:$F,'Fuel use by fuel type'!$B:$B,$B11,'Fuel use by fuel type'!$C:$C,'User inputs'!$C$6),Conversions!$D$3,Conversions!$D$4,(_xlfn.XLOOKUP($B11,'Carbon intensity schedule'!$B:$B,'Carbon intensity schedule'!$C:$C)-Conversions!$G$6))</f>
        <v>749625.4874201148</v>
      </c>
      <c r="H11" s="52">
        <f>PRODUCT(SUMIFS('Fuel use by fuel type'!$G:$G,'Fuel use by fuel type'!$B:$B,$B11,'Fuel use by fuel type'!$C:$C,'User inputs'!$C$6),Conversions!$D$3,Conversions!$D$4,(_xlfn.XLOOKUP($B11,'Carbon intensity schedule'!$B:$B,'Carbon intensity schedule'!$D:$D)-Conversions!$G$7))</f>
        <v>137595.00190489189</v>
      </c>
      <c r="I11" s="57">
        <f t="shared" si="1"/>
        <v>4600812.8048304152</v>
      </c>
      <c r="J11" s="66">
        <f t="shared" si="2"/>
        <v>682825.19760885742</v>
      </c>
    </row>
    <row r="12" spans="2:12">
      <c r="B12" s="55">
        <v>2034</v>
      </c>
      <c r="C12" s="51">
        <f>PRODUCT(Conversions!$D$3,Conversions!$D$4,SUMIFS('Fuel use by fuel type'!$D:$D,'Fuel use by fuel type'!$B:$B,'Credit and deficit generation'!$B12,'Fuel use by fuel type'!$C:$C,'User inputs'!$C$6),('Carbon intensity schedule'!$G$3-_xlfn.XLOOKUP($B12,'Carbon intensity schedule'!$B:$B,'Carbon intensity schedule'!$C:$C)))</f>
        <v>3647917.4704684</v>
      </c>
      <c r="D12" s="52">
        <f>PRODUCT(Conversions!$D$3,Conversions!$D$4,SUMIFS('Fuel use by fuel type'!$E:$E,'Fuel use by fuel type'!$B:$B,'Credit and deficit generation'!$B12,'Fuel use by fuel type'!$C:$C,'User inputs'!$C$6),('Carbon intensity schedule'!$H$3-_xlfn.XLOOKUP($B12,'Carbon intensity schedule'!$B:$B,'Carbon intensity schedule'!$D:$D)))</f>
        <v>1281288.2498351054</v>
      </c>
      <c r="E12" s="57">
        <f t="shared" si="0"/>
        <v>4929205.7203035057</v>
      </c>
      <c r="F12" s="51">
        <f>PRODUCT(SUMIFS('Fuel use by fuel type'!$H:$H,'Fuel use by fuel type'!$C:$C,'User inputs'!$C$6,'Fuel use by fuel type'!$B:$B,'Credit and deficit generation'!$B12),Conversions!$D$3,Conversions!$D$4,((AVERAGE(_xlfn.XLOOKUP($B12, 'Carbon intensity schedule'!$B:$B,'Carbon intensity schedule'!$C:$C),_xlfn.XLOOKUP($B12, 'Carbon intensity schedule'!$B:$B,'Carbon intensity schedule'!$D:$D))-Conversions!$G$5)))</f>
        <v>4274213.1787626026</v>
      </c>
      <c r="G12" s="50">
        <f>PRODUCT(SUMIFS('Fuel use by fuel type'!$F:$F,'Fuel use by fuel type'!$B:$B,$B12,'Fuel use by fuel type'!$C:$C,'User inputs'!$C$6),Conversions!$D$3,Conversions!$D$4,(_xlfn.XLOOKUP($B12,'Carbon intensity schedule'!$B:$B,'Carbon intensity schedule'!$C:$C)-Conversions!$G$6))</f>
        <v>691029.72753170831</v>
      </c>
      <c r="H12" s="52">
        <f>PRODUCT(SUMIFS('Fuel use by fuel type'!$G:$G,'Fuel use by fuel type'!$B:$B,$B12,'Fuel use by fuel type'!$C:$C,'User inputs'!$C$6),Conversions!$D$3,Conversions!$D$4,(_xlfn.XLOOKUP($B12,'Carbon intensity schedule'!$B:$B,'Carbon intensity schedule'!$D:$D)-Conversions!$G$7))</f>
        <v>129583.91272717158</v>
      </c>
      <c r="I12" s="57">
        <f t="shared" si="1"/>
        <v>5094826.819021482</v>
      </c>
      <c r="J12" s="66">
        <f t="shared" si="2"/>
        <v>-165621.09871797636</v>
      </c>
    </row>
    <row r="13" spans="2:12">
      <c r="B13" s="55">
        <v>2035</v>
      </c>
      <c r="C13" s="51">
        <f>PRODUCT(Conversions!$D$3,Conversions!$D$4,SUMIFS('Fuel use by fuel type'!$D:$D,'Fuel use by fuel type'!$B:$B,'Credit and deficit generation'!$B13,'Fuel use by fuel type'!$C:$C,'User inputs'!$C$6),('Carbon intensity schedule'!$G$3-_xlfn.XLOOKUP($B13,'Carbon intensity schedule'!$B:$B,'Carbon intensity schedule'!$C:$C)))</f>
        <v>3329836.9193380936</v>
      </c>
      <c r="D13" s="52">
        <f>PRODUCT(Conversions!$D$3,Conversions!$D$4,SUMIFS('Fuel use by fuel type'!$E:$E,'Fuel use by fuel type'!$B:$B,'Credit and deficit generation'!$B13,'Fuel use by fuel type'!$C:$C,'User inputs'!$C$6),('Carbon intensity schedule'!$H$3-_xlfn.XLOOKUP($B13,'Carbon intensity schedule'!$B:$B,'Carbon intensity schedule'!$D:$D)))</f>
        <v>1230954.9972723855</v>
      </c>
      <c r="E13" s="57">
        <f t="shared" si="0"/>
        <v>4560791.9166104794</v>
      </c>
      <c r="F13" s="51">
        <f>PRODUCT(SUMIFS('Fuel use by fuel type'!$H:$H,'Fuel use by fuel type'!$C:$C,'User inputs'!$C$6,'Fuel use by fuel type'!$B:$B,'Credit and deficit generation'!$B13),Conversions!$D$3,Conversions!$D$4,((AVERAGE(_xlfn.XLOOKUP($B13, 'Carbon intensity schedule'!$B:$B,'Carbon intensity schedule'!$C:$C),_xlfn.XLOOKUP($B13, 'Carbon intensity schedule'!$B:$B,'Carbon intensity schedule'!$D:$D))-Conversions!$G$5)))</f>
        <v>4862313.3132492406</v>
      </c>
      <c r="G13" s="50">
        <f>PRODUCT(SUMIFS('Fuel use by fuel type'!$F:$F,'Fuel use by fuel type'!$B:$B,$B13,'Fuel use by fuel type'!$C:$C,'User inputs'!$C$6),Conversions!$D$3,Conversions!$D$4,(_xlfn.XLOOKUP($B13,'Carbon intensity schedule'!$B:$B,'Carbon intensity schedule'!$C:$C)-Conversions!$G$6))</f>
        <v>629334.65245153895</v>
      </c>
      <c r="H13" s="52">
        <f>PRODUCT(SUMIFS('Fuel use by fuel type'!$G:$G,'Fuel use by fuel type'!$B:$B,$B13,'Fuel use by fuel type'!$C:$C,'User inputs'!$C$6),Conversions!$D$3,Conversions!$D$4,(_xlfn.XLOOKUP($B13,'Carbon intensity schedule'!$B:$B,'Carbon intensity schedule'!$D:$D)-Conversions!$G$7))</f>
        <v>121263.20464332419</v>
      </c>
      <c r="I13" s="57">
        <f t="shared" si="1"/>
        <v>5612911.1703441031</v>
      </c>
      <c r="J13" s="66">
        <f t="shared" si="2"/>
        <v>-1052119.2537336238</v>
      </c>
    </row>
    <row r="14" spans="2:12">
      <c r="B14" s="55">
        <v>2036</v>
      </c>
      <c r="C14" s="51">
        <f>PRODUCT(Conversions!$D$3,Conversions!$D$4,SUMIFS('Fuel use by fuel type'!$D:$D,'Fuel use by fuel type'!$B:$B,'Credit and deficit generation'!$B14,'Fuel use by fuel type'!$C:$C,'User inputs'!$C$6),('Carbon intensity schedule'!$G$3-_xlfn.XLOOKUP($B14,'Carbon intensity schedule'!$B:$B,'Carbon intensity schedule'!$C:$C)))</f>
        <v>3010875.0842743167</v>
      </c>
      <c r="D14" s="52">
        <f>PRODUCT(Conversions!$D$3,Conversions!$D$4,SUMIFS('Fuel use by fuel type'!$E:$E,'Fuel use by fuel type'!$B:$B,'Credit and deficit generation'!$B14,'Fuel use by fuel type'!$C:$C,'User inputs'!$C$6),('Carbon intensity schedule'!$H$3-_xlfn.XLOOKUP($B14,'Carbon intensity schedule'!$B:$B,'Carbon intensity schedule'!$D:$D)))</f>
        <v>1182441.9573994614</v>
      </c>
      <c r="E14" s="57">
        <f t="shared" si="0"/>
        <v>4193317.0416737781</v>
      </c>
      <c r="F14" s="51">
        <f>PRODUCT(SUMIFS('Fuel use by fuel type'!$H:$H,'Fuel use by fuel type'!$C:$C,'User inputs'!$C$6,'Fuel use by fuel type'!$B:$B,'Credit and deficit generation'!$B14),Conversions!$D$3,Conversions!$D$4,((AVERAGE(_xlfn.XLOOKUP($B14, 'Carbon intensity schedule'!$B:$B,'Carbon intensity schedule'!$C:$C),_xlfn.XLOOKUP($B14, 'Carbon intensity schedule'!$B:$B,'Carbon intensity schedule'!$D:$D))-Conversions!$G$5)))</f>
        <v>5437789.5747137871</v>
      </c>
      <c r="G14" s="50">
        <f>PRODUCT(SUMIFS('Fuel use by fuel type'!$F:$F,'Fuel use by fuel type'!$B:$B,$B14,'Fuel use by fuel type'!$C:$C,'User inputs'!$C$6),Conversions!$D$3,Conversions!$D$4,(_xlfn.XLOOKUP($B14,'Carbon intensity schedule'!$B:$B,'Carbon intensity schedule'!$C:$C)-Conversions!$G$6))</f>
        <v>567492.62708210491</v>
      </c>
      <c r="H14" s="52">
        <f>PRODUCT(SUMIFS('Fuel use by fuel type'!$G:$G,'Fuel use by fuel type'!$B:$B,$B14,'Fuel use by fuel type'!$C:$C,'User inputs'!$C$6),Conversions!$D$3,Conversions!$D$4,(_xlfn.XLOOKUP($B14,'Carbon intensity schedule'!$B:$B,'Carbon intensity schedule'!$D:$D)-Conversions!$G$7))</f>
        <v>113134.50828420678</v>
      </c>
      <c r="I14" s="57">
        <f t="shared" si="1"/>
        <v>6118416.7100800984</v>
      </c>
      <c r="J14" s="66">
        <f t="shared" si="2"/>
        <v>-1925099.6684063203</v>
      </c>
    </row>
    <row r="15" spans="2:12">
      <c r="B15" s="55">
        <v>2037</v>
      </c>
      <c r="C15" s="51">
        <f>PRODUCT(Conversions!$D$3,Conversions!$D$4,SUMIFS('Fuel use by fuel type'!$D:$D,'Fuel use by fuel type'!$B:$B,'Credit and deficit generation'!$B15,'Fuel use by fuel type'!$C:$C,'User inputs'!$C$6),('Carbon intensity schedule'!$G$3-_xlfn.XLOOKUP($B15,'Carbon intensity schedule'!$B:$B,'Carbon intensity schedule'!$C:$C)))</f>
        <v>2697515.6970733148</v>
      </c>
      <c r="D15" s="52">
        <f>PRODUCT(Conversions!$D$3,Conversions!$D$4,SUMIFS('Fuel use by fuel type'!$E:$E,'Fuel use by fuel type'!$B:$B,'Credit and deficit generation'!$B15,'Fuel use by fuel type'!$C:$C,'User inputs'!$C$6),('Carbon intensity schedule'!$H$3-_xlfn.XLOOKUP($B15,'Carbon intensity schedule'!$B:$B,'Carbon intensity schedule'!$D:$D)))</f>
        <v>1138982.5910120055</v>
      </c>
      <c r="E15" s="57">
        <f t="shared" si="0"/>
        <v>3836498.28808532</v>
      </c>
      <c r="F15" s="51">
        <f>PRODUCT(SUMIFS('Fuel use by fuel type'!$H:$H,'Fuel use by fuel type'!$C:$C,'User inputs'!$C$6,'Fuel use by fuel type'!$B:$B,'Credit and deficit generation'!$B15),Conversions!$D$3,Conversions!$D$4,((AVERAGE(_xlfn.XLOOKUP($B15, 'Carbon intensity schedule'!$B:$B,'Carbon intensity schedule'!$C:$C),_xlfn.XLOOKUP($B15, 'Carbon intensity schedule'!$B:$B,'Carbon intensity schedule'!$D:$D))-Conversions!$G$5)))</f>
        <v>6012442.6799140293</v>
      </c>
      <c r="G15" s="50">
        <f>PRODUCT(SUMIFS('Fuel use by fuel type'!$F:$F,'Fuel use by fuel type'!$B:$B,$B15,'Fuel use by fuel type'!$C:$C,'User inputs'!$C$6),Conversions!$D$3,Conversions!$D$4,(_xlfn.XLOOKUP($B15,'Carbon intensity schedule'!$B:$B,'Carbon intensity schedule'!$C:$C)-Conversions!$G$6))</f>
        <v>506775.43938140565</v>
      </c>
      <c r="H15" s="52">
        <f>PRODUCT(SUMIFS('Fuel use by fuel type'!$G:$G,'Fuel use by fuel type'!$B:$B,$B15,'Fuel use by fuel type'!$C:$C,'User inputs'!$C$6),Conversions!$D$3,Conversions!$D$4,(_xlfn.XLOOKUP($B15,'Carbon intensity schedule'!$B:$B,'Carbon intensity schedule'!$D:$D)-Conversions!$G$7))</f>
        <v>105453.43925836624</v>
      </c>
      <c r="I15" s="57">
        <f t="shared" si="1"/>
        <v>6624671.5585538009</v>
      </c>
      <c r="J15" s="66">
        <f t="shared" si="2"/>
        <v>-2788173.2704684809</v>
      </c>
    </row>
    <row r="16" spans="2:12">
      <c r="B16" s="55">
        <v>2038</v>
      </c>
      <c r="C16" s="51">
        <f>PRODUCT(Conversions!$D$3,Conversions!$D$4,SUMIFS('Fuel use by fuel type'!$D:$D,'Fuel use by fuel type'!$B:$B,'Credit and deficit generation'!$B16,'Fuel use by fuel type'!$C:$C,'User inputs'!$C$6),('Carbon intensity schedule'!$G$3-_xlfn.XLOOKUP($B16,'Carbon intensity schedule'!$B:$B,'Carbon intensity schedule'!$C:$C)))</f>
        <v>2407463.1224699761</v>
      </c>
      <c r="D16" s="52">
        <f>PRODUCT(Conversions!$D$3,Conversions!$D$4,SUMIFS('Fuel use by fuel type'!$E:$E,'Fuel use by fuel type'!$B:$B,'Credit and deficit generation'!$B16,'Fuel use by fuel type'!$C:$C,'User inputs'!$C$6),('Carbon intensity schedule'!$H$3-_xlfn.XLOOKUP($B16,'Carbon intensity schedule'!$B:$B,'Carbon intensity schedule'!$D:$D)))</f>
        <v>1102058.503548349</v>
      </c>
      <c r="E16" s="57">
        <f t="shared" si="0"/>
        <v>3509521.6260183249</v>
      </c>
      <c r="F16" s="51">
        <f>PRODUCT(SUMIFS('Fuel use by fuel type'!$H:$H,'Fuel use by fuel type'!$C:$C,'User inputs'!$C$6,'Fuel use by fuel type'!$B:$B,'Credit and deficit generation'!$B16),Conversions!$D$3,Conversions!$D$4,((AVERAGE(_xlfn.XLOOKUP($B16, 'Carbon intensity schedule'!$B:$B,'Carbon intensity schedule'!$C:$C),_xlfn.XLOOKUP($B16, 'Carbon intensity schedule'!$B:$B,'Carbon intensity schedule'!$D:$D))-Conversions!$G$5)))</f>
        <v>6549751.5005298164</v>
      </c>
      <c r="G16" s="50">
        <f>PRODUCT(SUMIFS('Fuel use by fuel type'!$F:$F,'Fuel use by fuel type'!$B:$B,$B16,'Fuel use by fuel type'!$C:$C,'User inputs'!$C$6),Conversions!$D$3,Conversions!$D$4,(_xlfn.XLOOKUP($B16,'Carbon intensity schedule'!$B:$B,'Carbon intensity schedule'!$C:$C)-Conversions!$G$6))</f>
        <v>451303.04109573259</v>
      </c>
      <c r="H16" s="52">
        <f>PRODUCT(SUMIFS('Fuel use by fuel type'!$G:$G,'Fuel use by fuel type'!$B:$B,$B16,'Fuel use by fuel type'!$C:$C,'User inputs'!$C$6),Conversions!$D$3,Conversions!$D$4,(_xlfn.XLOOKUP($B16,'Carbon intensity schedule'!$B:$B,'Carbon intensity schedule'!$D:$D)-Conversions!$G$7))</f>
        <v>98590.820209187412</v>
      </c>
      <c r="I16" s="57">
        <f t="shared" si="1"/>
        <v>7099645.3618347365</v>
      </c>
      <c r="J16" s="66">
        <f t="shared" si="2"/>
        <v>-3590123.7358164117</v>
      </c>
    </row>
    <row r="17" spans="2:10">
      <c r="B17" s="55">
        <v>2039</v>
      </c>
      <c r="C17" s="51">
        <f>PRODUCT(Conversions!$D$3,Conversions!$D$4,SUMIFS('Fuel use by fuel type'!$D:$D,'Fuel use by fuel type'!$B:$B,'Credit and deficit generation'!$B17,'Fuel use by fuel type'!$C:$C,'User inputs'!$C$6),('Carbon intensity schedule'!$G$3-_xlfn.XLOOKUP($B17,'Carbon intensity schedule'!$B:$B,'Carbon intensity schedule'!$C:$C)))</f>
        <v>2120904.2091743224</v>
      </c>
      <c r="D17" s="52">
        <f>PRODUCT(Conversions!$D$3,Conversions!$D$4,SUMIFS('Fuel use by fuel type'!$E:$E,'Fuel use by fuel type'!$B:$B,'Credit and deficit generation'!$B17,'Fuel use by fuel type'!$C:$C,'User inputs'!$C$6),('Carbon intensity schedule'!$H$3-_xlfn.XLOOKUP($B17,'Carbon intensity schedule'!$B:$B,'Carbon intensity schedule'!$D:$D)))</f>
        <v>1065760.7600146306</v>
      </c>
      <c r="E17" s="57">
        <f t="shared" si="0"/>
        <v>3186664.9691889528</v>
      </c>
      <c r="F17" s="51">
        <f>PRODUCT(SUMIFS('Fuel use by fuel type'!$H:$H,'Fuel use by fuel type'!$C:$C,'User inputs'!$C$6,'Fuel use by fuel type'!$B:$B,'Credit and deficit generation'!$B17),Conversions!$D$3,Conversions!$D$4,((AVERAGE(_xlfn.XLOOKUP($B17, 'Carbon intensity schedule'!$B:$B,'Carbon intensity schedule'!$C:$C),_xlfn.XLOOKUP($B17, 'Carbon intensity schedule'!$B:$B,'Carbon intensity schedule'!$D:$D))-Conversions!$G$5)))</f>
        <v>7079722.654758337</v>
      </c>
      <c r="G17" s="50">
        <f>PRODUCT(SUMIFS('Fuel use by fuel type'!$F:$F,'Fuel use by fuel type'!$B:$B,$B17,'Fuel use by fuel type'!$C:$C,'User inputs'!$C$6),Conversions!$D$3,Conversions!$D$4,(_xlfn.XLOOKUP($B17,'Carbon intensity schedule'!$B:$B,'Carbon intensity schedule'!$C:$C)-Conversions!$G$6))</f>
        <v>396423.78761400044</v>
      </c>
      <c r="H17" s="52">
        <f>PRODUCT(SUMIFS('Fuel use by fuel type'!$G:$G,'Fuel use by fuel type'!$B:$B,$B17,'Fuel use by fuel type'!$C:$C,'User inputs'!$C$6),Conversions!$D$3,Conversions!$D$4,(_xlfn.XLOOKUP($B17,'Carbon intensity schedule'!$B:$B,'Carbon intensity schedule'!$D:$D)-Conversions!$G$7))</f>
        <v>92265.233952612834</v>
      </c>
      <c r="I17" s="57">
        <f t="shared" si="1"/>
        <v>7568411.6763249496</v>
      </c>
      <c r="J17" s="66">
        <f t="shared" si="2"/>
        <v>-4381746.7071359968</v>
      </c>
    </row>
    <row r="18" spans="2:10">
      <c r="B18" s="55">
        <v>2040</v>
      </c>
      <c r="C18" s="51">
        <f>PRODUCT(Conversions!$D$3,Conversions!$D$4,SUMIFS('Fuel use by fuel type'!$D:$D,'Fuel use by fuel type'!$B:$B,'Credit and deficit generation'!$B18,'Fuel use by fuel type'!$C:$C,'User inputs'!$C$6),('Carbon intensity schedule'!$G$3-_xlfn.XLOOKUP($B18,'Carbon intensity schedule'!$B:$B,'Carbon intensity schedule'!$C:$C)))</f>
        <v>1844196.7912778163</v>
      </c>
      <c r="D18" s="52">
        <f>PRODUCT(Conversions!$D$3,Conversions!$D$4,SUMIFS('Fuel use by fuel type'!$E:$E,'Fuel use by fuel type'!$B:$B,'Credit and deficit generation'!$B18,'Fuel use by fuel type'!$C:$C,'User inputs'!$C$6),('Carbon intensity schedule'!$H$3-_xlfn.XLOOKUP($B18,'Carbon intensity schedule'!$B:$B,'Carbon intensity schedule'!$D:$D)))</f>
        <v>1033766.3490147793</v>
      </c>
      <c r="E18" s="57">
        <f t="shared" si="0"/>
        <v>2877963.1402925956</v>
      </c>
      <c r="F18" s="51">
        <f>PRODUCT(SUMIFS('Fuel use by fuel type'!$H:$H,'Fuel use by fuel type'!$C:$C,'User inputs'!$C$6,'Fuel use by fuel type'!$B:$B,'Credit and deficit generation'!$B18),Conversions!$D$3,Conversions!$D$4,((AVERAGE(_xlfn.XLOOKUP($B18, 'Carbon intensity schedule'!$B:$B,'Carbon intensity schedule'!$C:$C),_xlfn.XLOOKUP($B18, 'Carbon intensity schedule'!$B:$B,'Carbon intensity schedule'!$D:$D))-Conversions!$G$5)))</f>
        <v>7605192.1731664464</v>
      </c>
      <c r="G18" s="50">
        <f>PRODUCT(SUMIFS('Fuel use by fuel type'!$F:$F,'Fuel use by fuel type'!$B:$B,$B18,'Fuel use by fuel type'!$C:$C,'User inputs'!$C$6),Conversions!$D$3,Conversions!$D$4,(_xlfn.XLOOKUP($B18,'Carbon intensity schedule'!$B:$B,'Carbon intensity schedule'!$C:$C)-Conversions!$G$6))</f>
        <v>343195.72101891431</v>
      </c>
      <c r="H18" s="52">
        <f>PRODUCT(SUMIFS('Fuel use by fuel type'!$G:$G,'Fuel use by fuel type'!$B:$B,$B18,'Fuel use by fuel type'!$C:$C,'User inputs'!$C$6),Conversions!$D$3,Conversions!$D$4,(_xlfn.XLOOKUP($B18,'Carbon intensity schedule'!$B:$B,'Carbon intensity schedule'!$D:$D)-Conversions!$G$7))</f>
        <v>86075.255976628847</v>
      </c>
      <c r="I18" s="57">
        <f t="shared" si="1"/>
        <v>8034463.150161989</v>
      </c>
      <c r="J18" s="66">
        <f t="shared" si="2"/>
        <v>-5156500.009869393</v>
      </c>
    </row>
    <row r="19" spans="2:10">
      <c r="B19" s="55">
        <v>2041</v>
      </c>
      <c r="C19" s="51">
        <f>PRODUCT(Conversions!$D$3,Conversions!$D$4,SUMIFS('Fuel use by fuel type'!$D:$D,'Fuel use by fuel type'!$B:$B,'Credit and deficit generation'!$B19,'Fuel use by fuel type'!$C:$C,'User inputs'!$C$6),('Carbon intensity schedule'!$G$3-_xlfn.XLOOKUP($B19,'Carbon intensity schedule'!$B:$B,'Carbon intensity schedule'!$C:$C)))</f>
        <v>1575436.6659956391</v>
      </c>
      <c r="D19" s="52">
        <f>PRODUCT(Conversions!$D$3,Conversions!$D$4,SUMIFS('Fuel use by fuel type'!$E:$E,'Fuel use by fuel type'!$B:$B,'Credit and deficit generation'!$B19,'Fuel use by fuel type'!$C:$C,'User inputs'!$C$6),('Carbon intensity schedule'!$H$3-_xlfn.XLOOKUP($B19,'Carbon intensity schedule'!$B:$B,'Carbon intensity schedule'!$D:$D)))</f>
        <v>1005245.4443268963</v>
      </c>
      <c r="E19" s="57">
        <f t="shared" si="0"/>
        <v>2580682.1103225355</v>
      </c>
      <c r="F19" s="51">
        <f>PRODUCT(SUMIFS('Fuel use by fuel type'!$H:$H,'Fuel use by fuel type'!$C:$C,'User inputs'!$C$6,'Fuel use by fuel type'!$B:$B,'Credit and deficit generation'!$B19),Conversions!$D$3,Conversions!$D$4,((AVERAGE(_xlfn.XLOOKUP($B19, 'Carbon intensity schedule'!$B:$B,'Carbon intensity schedule'!$C:$C),_xlfn.XLOOKUP($B19, 'Carbon intensity schedule'!$B:$B,'Carbon intensity schedule'!$D:$D))-Conversions!$G$5)))</f>
        <v>8121208.2563516954</v>
      </c>
      <c r="G19" s="50">
        <f>PRODUCT(SUMIFS('Fuel use by fuel type'!$F:$F,'Fuel use by fuel type'!$B:$B,$B19,'Fuel use by fuel type'!$C:$C,'User inputs'!$C$6),Conversions!$D$3,Conversions!$D$4,(_xlfn.XLOOKUP($B19,'Carbon intensity schedule'!$B:$B,'Carbon intensity schedule'!$C:$C)-Conversions!$G$6))</f>
        <v>291463.87555088615</v>
      </c>
      <c r="H19" s="52">
        <f>PRODUCT(SUMIFS('Fuel use by fuel type'!$G:$G,'Fuel use by fuel type'!$B:$B,$B19,'Fuel use by fuel type'!$C:$C,'User inputs'!$C$6),Conversions!$D$3,Conversions!$D$4,(_xlfn.XLOOKUP($B19,'Carbon intensity schedule'!$B:$B,'Carbon intensity schedule'!$D:$D)-Conversions!$G$7))</f>
        <v>80214.698115884792</v>
      </c>
      <c r="I19" s="57">
        <f t="shared" si="1"/>
        <v>8492886.8300184663</v>
      </c>
      <c r="J19" s="66">
        <f t="shared" si="2"/>
        <v>-5912204.7196959313</v>
      </c>
    </row>
    <row r="20" spans="2:10">
      <c r="B20" s="55">
        <v>2042</v>
      </c>
      <c r="C20" s="51">
        <f>PRODUCT(Conversions!$D$3,Conversions!$D$4,SUMIFS('Fuel use by fuel type'!$D:$D,'Fuel use by fuel type'!$B:$B,'Credit and deficit generation'!$B20,'Fuel use by fuel type'!$C:$C,'User inputs'!$C$6),('Carbon intensity schedule'!$G$3-_xlfn.XLOOKUP($B20,'Carbon intensity schedule'!$B:$B,'Carbon intensity schedule'!$C:$C)))</f>
        <v>1315191.9467206157</v>
      </c>
      <c r="D20" s="52">
        <f>PRODUCT(Conversions!$D$3,Conversions!$D$4,SUMIFS('Fuel use by fuel type'!$E:$E,'Fuel use by fuel type'!$B:$B,'Credit and deficit generation'!$B20,'Fuel use by fuel type'!$C:$C,'User inputs'!$C$6),('Carbon intensity schedule'!$H$3-_xlfn.XLOOKUP($B20,'Carbon intensity schedule'!$B:$B,'Carbon intensity schedule'!$D:$D)))</f>
        <v>979570.11231563694</v>
      </c>
      <c r="E20" s="57">
        <f t="shared" si="0"/>
        <v>2294762.0590362526</v>
      </c>
      <c r="F20" s="51">
        <f>PRODUCT(SUMIFS('Fuel use by fuel type'!$H:$H,'Fuel use by fuel type'!$C:$C,'User inputs'!$C$6,'Fuel use by fuel type'!$B:$B,'Credit and deficit generation'!$B20),Conversions!$D$3,Conversions!$D$4,((AVERAGE(_xlfn.XLOOKUP($B20, 'Carbon intensity schedule'!$B:$B,'Carbon intensity schedule'!$C:$C),_xlfn.XLOOKUP($B20, 'Carbon intensity schedule'!$B:$B,'Carbon intensity schedule'!$D:$D))-Conversions!$G$5)))</f>
        <v>8626870.5771500003</v>
      </c>
      <c r="G20" s="50">
        <f>PRODUCT(SUMIFS('Fuel use by fuel type'!$F:$F,'Fuel use by fuel type'!$B:$B,$B20,'Fuel use by fuel type'!$C:$C,'User inputs'!$C$6),Conversions!$D$3,Conversions!$D$4,(_xlfn.XLOOKUP($B20,'Carbon intensity schedule'!$B:$B,'Carbon intensity schedule'!$C:$C)-Conversions!$G$6))</f>
        <v>241353.82691165112</v>
      </c>
      <c r="H20" s="52">
        <f>PRODUCT(SUMIFS('Fuel use by fuel type'!$G:$G,'Fuel use by fuel type'!$B:$B,$B20,'Fuel use by fuel type'!$C:$C,'User inputs'!$C$6),Conversions!$D$3,Conversions!$D$4,(_xlfn.XLOOKUP($B20,'Carbon intensity schedule'!$B:$B,'Carbon intensity schedule'!$D:$D)-Conversions!$G$7))</f>
        <v>74775.966012907025</v>
      </c>
      <c r="I20" s="57">
        <f t="shared" si="1"/>
        <v>8943000.3700745571</v>
      </c>
      <c r="J20" s="66">
        <f t="shared" si="2"/>
        <v>-6648238.3110383041</v>
      </c>
    </row>
    <row r="21" spans="2:10">
      <c r="B21" s="55">
        <v>2043</v>
      </c>
      <c r="C21" s="51">
        <f>PRODUCT(Conversions!$D$3,Conversions!$D$4,SUMIFS('Fuel use by fuel type'!$D:$D,'Fuel use by fuel type'!$B:$B,'Credit and deficit generation'!$B21,'Fuel use by fuel type'!$C:$C,'User inputs'!$C$6),('Carbon intensity schedule'!$G$3-_xlfn.XLOOKUP($B21,'Carbon intensity schedule'!$B:$B,'Carbon intensity schedule'!$C:$C)))</f>
        <v>1095369.8330082933</v>
      </c>
      <c r="D21" s="52">
        <f>PRODUCT(Conversions!$D$3,Conversions!$D$4,SUMIFS('Fuel use by fuel type'!$E:$E,'Fuel use by fuel type'!$B:$B,'Credit and deficit generation'!$B21,'Fuel use by fuel type'!$C:$C,'User inputs'!$C$6),('Carbon intensity schedule'!$H$3-_xlfn.XLOOKUP($B21,'Carbon intensity schedule'!$B:$B,'Carbon intensity schedule'!$D:$D)))</f>
        <v>954881.98736146349</v>
      </c>
      <c r="E21" s="57">
        <f t="shared" si="0"/>
        <v>2050251.8203697568</v>
      </c>
      <c r="F21" s="51">
        <f>PRODUCT(SUMIFS('Fuel use by fuel type'!$H:$H,'Fuel use by fuel type'!$C:$C,'User inputs'!$C$6,'Fuel use by fuel type'!$B:$B,'Credit and deficit generation'!$B21),Conversions!$D$3,Conversions!$D$4,((AVERAGE(_xlfn.XLOOKUP($B21, 'Carbon intensity schedule'!$B:$B,'Carbon intensity schedule'!$C:$C),_xlfn.XLOOKUP($B21, 'Carbon intensity schedule'!$B:$B,'Carbon intensity schedule'!$D:$D))-Conversions!$G$5)))</f>
        <v>9068673.9783816393</v>
      </c>
      <c r="G21" s="50">
        <f>PRODUCT(SUMIFS('Fuel use by fuel type'!$F:$F,'Fuel use by fuel type'!$B:$B,$B21,'Fuel use by fuel type'!$C:$C,'User inputs'!$C$6),Conversions!$D$3,Conversions!$D$4,(_xlfn.XLOOKUP($B21,'Carbon intensity schedule'!$B:$B,'Carbon intensity schedule'!$C:$C)-Conversions!$G$6))</f>
        <v>199188.44527474965</v>
      </c>
      <c r="H21" s="52">
        <f>PRODUCT(SUMIFS('Fuel use by fuel type'!$G:$G,'Fuel use by fuel type'!$B:$B,$B21,'Fuel use by fuel type'!$C:$C,'User inputs'!$C$6),Conversions!$D$3,Conversions!$D$4,(_xlfn.XLOOKUP($B21,'Carbon intensity schedule'!$B:$B,'Carbon intensity schedule'!$D:$D)-Conversions!$G$7))</f>
        <v>69654.053255733757</v>
      </c>
      <c r="I21" s="57">
        <f t="shared" si="1"/>
        <v>9337516.4769121222</v>
      </c>
      <c r="J21" s="66">
        <f t="shared" si="2"/>
        <v>-7287264.6565423654</v>
      </c>
    </row>
    <row r="22" spans="2:10">
      <c r="B22" s="55">
        <v>2044</v>
      </c>
      <c r="C22" s="51">
        <f>PRODUCT(Conversions!$D$3,Conversions!$D$4,SUMIFS('Fuel use by fuel type'!$D:$D,'Fuel use by fuel type'!$B:$B,'Credit and deficit generation'!$B22,'Fuel use by fuel type'!$C:$C,'User inputs'!$C$6),('Carbon intensity schedule'!$G$3-_xlfn.XLOOKUP($B22,'Carbon intensity schedule'!$B:$B,'Carbon intensity schedule'!$C:$C)))</f>
        <v>900738.27630142728</v>
      </c>
      <c r="D22" s="52">
        <f>PRODUCT(Conversions!$D$3,Conversions!$D$4,SUMIFS('Fuel use by fuel type'!$E:$E,'Fuel use by fuel type'!$B:$B,'Credit and deficit generation'!$B22,'Fuel use by fuel type'!$C:$C,'User inputs'!$C$6),('Carbon intensity schedule'!$H$3-_xlfn.XLOOKUP($B22,'Carbon intensity schedule'!$B:$B,'Carbon intensity schedule'!$D:$D)))</f>
        <v>934575.09050604759</v>
      </c>
      <c r="E22" s="57">
        <f t="shared" si="0"/>
        <v>1835313.3668074748</v>
      </c>
      <c r="F22" s="51">
        <f>PRODUCT(SUMIFS('Fuel use by fuel type'!$H:$H,'Fuel use by fuel type'!$C:$C,'User inputs'!$C$6,'Fuel use by fuel type'!$B:$B,'Credit and deficit generation'!$B22),Conversions!$D$3,Conversions!$D$4,((AVERAGE(_xlfn.XLOOKUP($B22, 'Carbon intensity schedule'!$B:$B,'Carbon intensity schedule'!$C:$C),_xlfn.XLOOKUP($B22, 'Carbon intensity schedule'!$B:$B,'Carbon intensity schedule'!$D:$D))-Conversions!$G$5)))</f>
        <v>9463403.1307484228</v>
      </c>
      <c r="G22" s="50">
        <f>PRODUCT(SUMIFS('Fuel use by fuel type'!$F:$F,'Fuel use by fuel type'!$B:$B,$B22,'Fuel use by fuel type'!$C:$C,'User inputs'!$C$6),Conversions!$D$3,Conversions!$D$4,(_xlfn.XLOOKUP($B22,'Carbon intensity schedule'!$B:$B,'Carbon intensity schedule'!$C:$C)-Conversions!$G$6))</f>
        <v>161945.36396352464</v>
      </c>
      <c r="H22" s="52">
        <f>PRODUCT(SUMIFS('Fuel use by fuel type'!$G:$G,'Fuel use by fuel type'!$B:$B,$B22,'Fuel use by fuel type'!$C:$C,'User inputs'!$C$6),Conversions!$D$3,Conversions!$D$4,(_xlfn.XLOOKUP($B22,'Carbon intensity schedule'!$B:$B,'Carbon intensity schedule'!$D:$D)-Conversions!$G$7))</f>
        <v>65144.777907777199</v>
      </c>
      <c r="I22" s="57">
        <f t="shared" si="1"/>
        <v>9690493.2726197243</v>
      </c>
      <c r="J22" s="66">
        <f t="shared" si="2"/>
        <v>-7855179.9058122495</v>
      </c>
    </row>
    <row r="23" spans="2:10">
      <c r="B23" s="55">
        <v>2045</v>
      </c>
      <c r="C23" s="51">
        <f>PRODUCT(Conversions!$D$3,Conversions!$D$4,SUMIFS('Fuel use by fuel type'!$D:$D,'Fuel use by fuel type'!$B:$B,'Credit and deficit generation'!$B23,'Fuel use by fuel type'!$C:$C,'User inputs'!$C$6),('Carbon intensity schedule'!$G$3-_xlfn.XLOOKUP($B23,'Carbon intensity schedule'!$B:$B,'Carbon intensity schedule'!$C:$C)))</f>
        <v>731838.63673057768</v>
      </c>
      <c r="D23" s="52">
        <f>PRODUCT(Conversions!$D$3,Conversions!$D$4,SUMIFS('Fuel use by fuel type'!$E:$E,'Fuel use by fuel type'!$B:$B,'Credit and deficit generation'!$B23,'Fuel use by fuel type'!$C:$C,'User inputs'!$C$6),('Carbon intensity schedule'!$H$3-_xlfn.XLOOKUP($B23,'Carbon intensity schedule'!$B:$B,'Carbon intensity schedule'!$D:$D)))</f>
        <v>915336.47568341985</v>
      </c>
      <c r="E23" s="57">
        <f t="shared" si="0"/>
        <v>1647175.1124139975</v>
      </c>
      <c r="F23" s="51">
        <f>PRODUCT(SUMIFS('Fuel use by fuel type'!$H:$H,'Fuel use by fuel type'!$C:$C,'User inputs'!$C$6,'Fuel use by fuel type'!$B:$B,'Credit and deficit generation'!$B23),Conversions!$D$3,Conversions!$D$4,((AVERAGE(_xlfn.XLOOKUP($B23, 'Carbon intensity schedule'!$B:$B,'Carbon intensity schedule'!$C:$C),_xlfn.XLOOKUP($B23, 'Carbon intensity schedule'!$B:$B,'Carbon intensity schedule'!$D:$D))-Conversions!$G$5)))</f>
        <v>9820125.6149743162</v>
      </c>
      <c r="G23" s="50">
        <f>PRODUCT(SUMIFS('Fuel use by fuel type'!$F:$F,'Fuel use by fuel type'!$B:$B,$B23,'Fuel use by fuel type'!$C:$C,'User inputs'!$C$6),Conversions!$D$3,Conversions!$D$4,(_xlfn.XLOOKUP($B23,'Carbon intensity schedule'!$B:$B,'Carbon intensity schedule'!$C:$C)-Conversions!$G$6))</f>
        <v>129667.59933537905</v>
      </c>
      <c r="H23" s="52">
        <f>PRODUCT(SUMIFS('Fuel use by fuel type'!$G:$G,'Fuel use by fuel type'!$B:$B,$B23,'Fuel use by fuel type'!$C:$C,'User inputs'!$C$6),Conversions!$D$3,Conversions!$D$4,(_xlfn.XLOOKUP($B23,'Carbon intensity schedule'!$B:$B,'Carbon intensity schedule'!$D:$D)-Conversions!$G$7))</f>
        <v>60859.916263098879</v>
      </c>
      <c r="I23" s="57">
        <f t="shared" si="1"/>
        <v>10010653.130572796</v>
      </c>
      <c r="J23" s="66">
        <f t="shared" si="2"/>
        <v>-8363478.0181587981</v>
      </c>
    </row>
    <row r="24" spans="2:10">
      <c r="B24" s="55">
        <v>2046</v>
      </c>
      <c r="C24" s="51">
        <f>PRODUCT(Conversions!$D$3,Conversions!$D$4,SUMIFS('Fuel use by fuel type'!$D:$D,'Fuel use by fuel type'!$B:$B,'Credit and deficit generation'!$B24,'Fuel use by fuel type'!$C:$C,'User inputs'!$C$6),('Carbon intensity schedule'!$G$3-_xlfn.XLOOKUP($B24,'Carbon intensity schedule'!$B:$B,'Carbon intensity schedule'!$C:$C)))</f>
        <v>590106.14813025272</v>
      </c>
      <c r="D24" s="52">
        <f>PRODUCT(Conversions!$D$3,Conversions!$D$4,SUMIFS('Fuel use by fuel type'!$E:$E,'Fuel use by fuel type'!$B:$B,'Credit and deficit generation'!$B24,'Fuel use by fuel type'!$C:$C,'User inputs'!$C$6),('Carbon intensity schedule'!$H$3-_xlfn.XLOOKUP($B24,'Carbon intensity schedule'!$B:$B,'Carbon intensity schedule'!$D:$D)))</f>
        <v>900844.72120291472</v>
      </c>
      <c r="E24" s="57">
        <f t="shared" si="0"/>
        <v>1490950.8693331676</v>
      </c>
      <c r="F24" s="51">
        <f>PRODUCT(SUMIFS('Fuel use by fuel type'!$H:$H,'Fuel use by fuel type'!$C:$C,'User inputs'!$C$6,'Fuel use by fuel type'!$B:$B,'Credit and deficit generation'!$B24),Conversions!$D$3,Conversions!$D$4,((AVERAGE(_xlfn.XLOOKUP($B24, 'Carbon intensity schedule'!$B:$B,'Carbon intensity schedule'!$C:$C),_xlfn.XLOOKUP($B24, 'Carbon intensity schedule'!$B:$B,'Carbon intensity schedule'!$D:$D))-Conversions!$G$5)))</f>
        <v>10140835.012636932</v>
      </c>
      <c r="G24" s="50">
        <f>PRODUCT(SUMIFS('Fuel use by fuel type'!$F:$F,'Fuel use by fuel type'!$B:$B,$B24,'Fuel use by fuel type'!$C:$C,'User inputs'!$C$6),Conversions!$D$3,Conversions!$D$4,(_xlfn.XLOOKUP($B24,'Carbon intensity schedule'!$B:$B,'Carbon intensity schedule'!$C:$C)-Conversions!$G$6))</f>
        <v>102645.84578071271</v>
      </c>
      <c r="H24" s="52">
        <f>PRODUCT(SUMIFS('Fuel use by fuel type'!$G:$G,'Fuel use by fuel type'!$B:$B,$B24,'Fuel use by fuel type'!$C:$C,'User inputs'!$C$6),Conversions!$D$3,Conversions!$D$4,(_xlfn.XLOOKUP($B24,'Carbon intensity schedule'!$B:$B,'Carbon intensity schedule'!$D:$D)-Conversions!$G$7))</f>
        <v>56978.279240353593</v>
      </c>
      <c r="I24" s="57">
        <f t="shared" si="1"/>
        <v>10300459.137657998</v>
      </c>
      <c r="J24" s="66">
        <f t="shared" si="2"/>
        <v>-8809508.2683248296</v>
      </c>
    </row>
    <row r="25" spans="2:10">
      <c r="B25" s="55">
        <v>2047</v>
      </c>
      <c r="C25" s="51">
        <f>PRODUCT(Conversions!$D$3,Conversions!$D$4,SUMIFS('Fuel use by fuel type'!$D:$D,'Fuel use by fuel type'!$B:$B,'Credit and deficit generation'!$B25,'Fuel use by fuel type'!$C:$C,'User inputs'!$C$6),('Carbon intensity schedule'!$G$3-_xlfn.XLOOKUP($B25,'Carbon intensity schedule'!$B:$B,'Carbon intensity schedule'!$C:$C)))</f>
        <v>478716.58010356443</v>
      </c>
      <c r="D25" s="52">
        <f>PRODUCT(Conversions!$D$3,Conversions!$D$4,SUMIFS('Fuel use by fuel type'!$E:$E,'Fuel use by fuel type'!$B:$B,'Credit and deficit generation'!$B25,'Fuel use by fuel type'!$C:$C,'User inputs'!$C$6),('Carbon intensity schedule'!$H$3-_xlfn.XLOOKUP($B25,'Carbon intensity schedule'!$B:$B,'Carbon intensity schedule'!$D:$D)))</f>
        <v>889664.32308297267</v>
      </c>
      <c r="E25" s="57">
        <f t="shared" si="0"/>
        <v>1368380.9031865371</v>
      </c>
      <c r="F25" s="51">
        <f>PRODUCT(SUMIFS('Fuel use by fuel type'!$H:$H,'Fuel use by fuel type'!$C:$C,'User inputs'!$C$6,'Fuel use by fuel type'!$B:$B,'Credit and deficit generation'!$B25),Conversions!$D$3,Conversions!$D$4,((AVERAGE(_xlfn.XLOOKUP($B25, 'Carbon intensity schedule'!$B:$B,'Carbon intensity schedule'!$C:$C),_xlfn.XLOOKUP($B25, 'Carbon intensity schedule'!$B:$B,'Carbon intensity schedule'!$D:$D))-Conversions!$G$5)))</f>
        <v>10414663.08868414</v>
      </c>
      <c r="G25" s="50">
        <f>PRODUCT(SUMIFS('Fuel use by fuel type'!$F:$F,'Fuel use by fuel type'!$B:$B,$B25,'Fuel use by fuel type'!$C:$C,'User inputs'!$C$6),Conversions!$D$3,Conversions!$D$4,(_xlfn.XLOOKUP($B25,'Carbon intensity schedule'!$B:$B,'Carbon intensity schedule'!$C:$C)-Conversions!$G$6))</f>
        <v>81518.669101966414</v>
      </c>
      <c r="H25" s="52">
        <f>PRODUCT(SUMIFS('Fuel use by fuel type'!$G:$G,'Fuel use by fuel type'!$B:$B,$B25,'Fuel use by fuel type'!$C:$C,'User inputs'!$C$6),Conversions!$D$3,Conversions!$D$4,(_xlfn.XLOOKUP($B25,'Carbon intensity schedule'!$B:$B,'Carbon intensity schedule'!$D:$D)-Conversions!$G$7))</f>
        <v>53433.262772525617</v>
      </c>
      <c r="I25" s="57">
        <f t="shared" si="1"/>
        <v>10549615.020558631</v>
      </c>
      <c r="J25" s="66">
        <f t="shared" si="2"/>
        <v>-9181234.1173720937</v>
      </c>
    </row>
    <row r="26" spans="2:10">
      <c r="B26" s="55">
        <v>2048</v>
      </c>
      <c r="C26" s="51">
        <f>PRODUCT(Conversions!$D$3,Conversions!$D$4,SUMIFS('Fuel use by fuel type'!$D:$D,'Fuel use by fuel type'!$B:$B,'Credit and deficit generation'!$B26,'Fuel use by fuel type'!$C:$C,'User inputs'!$C$6),('Carbon intensity schedule'!$G$3-_xlfn.XLOOKUP($B26,'Carbon intensity schedule'!$B:$B,'Carbon intensity schedule'!$C:$C)))</f>
        <v>393941.78686767246</v>
      </c>
      <c r="D26" s="52">
        <f>PRODUCT(Conversions!$D$3,Conversions!$D$4,SUMIFS('Fuel use by fuel type'!$E:$E,'Fuel use by fuel type'!$B:$B,'Credit and deficit generation'!$B26,'Fuel use by fuel type'!$C:$C,'User inputs'!$C$6),('Carbon intensity schedule'!$H$3-_xlfn.XLOOKUP($B26,'Carbon intensity schedule'!$B:$B,'Carbon intensity schedule'!$D:$D)))</f>
        <v>881525.03140458441</v>
      </c>
      <c r="E26" s="57">
        <f t="shared" si="0"/>
        <v>1275466.8182722568</v>
      </c>
      <c r="F26" s="51">
        <f>PRODUCT(SUMIFS('Fuel use by fuel type'!$H:$H,'Fuel use by fuel type'!$C:$C,'User inputs'!$C$6,'Fuel use by fuel type'!$B:$B,'Credit and deficit generation'!$B26),Conversions!$D$3,Conversions!$D$4,((AVERAGE(_xlfn.XLOOKUP($B26, 'Carbon intensity schedule'!$B:$B,'Carbon intensity schedule'!$C:$C),_xlfn.XLOOKUP($B26, 'Carbon intensity schedule'!$B:$B,'Carbon intensity schedule'!$D:$D))-Conversions!$G$5)))</f>
        <v>10644760.988190224</v>
      </c>
      <c r="G26" s="50">
        <f>PRODUCT(SUMIFS('Fuel use by fuel type'!$F:$F,'Fuel use by fuel type'!$B:$B,$B26,'Fuel use by fuel type'!$C:$C,'User inputs'!$C$6),Conversions!$D$3,Conversions!$D$4,(_xlfn.XLOOKUP($B26,'Carbon intensity schedule'!$B:$B,'Carbon intensity schedule'!$C:$C)-Conversions!$G$6))</f>
        <v>65544.638294214106</v>
      </c>
      <c r="H26" s="52">
        <f>PRODUCT(SUMIFS('Fuel use by fuel type'!$G:$G,'Fuel use by fuel type'!$B:$B,$B26,'Fuel use by fuel type'!$C:$C,'User inputs'!$C$6),Conversions!$D$3,Conversions!$D$4,(_xlfn.XLOOKUP($B26,'Carbon intensity schedule'!$B:$B,'Carbon intensity schedule'!$D:$D)-Conversions!$G$7))</f>
        <v>50247.66825192664</v>
      </c>
      <c r="I26" s="57">
        <f t="shared" si="1"/>
        <v>10760553.294736365</v>
      </c>
      <c r="J26" s="66">
        <f t="shared" si="2"/>
        <v>-9485086.4764641076</v>
      </c>
    </row>
    <row r="27" spans="2:10">
      <c r="B27" s="55">
        <v>2049</v>
      </c>
      <c r="C27" s="51">
        <f>PRODUCT(Conversions!$D$3,Conversions!$D$4,SUMIFS('Fuel use by fuel type'!$D:$D,'Fuel use by fuel type'!$B:$B,'Credit and deficit generation'!$B27,'Fuel use by fuel type'!$C:$C,'User inputs'!$C$6),('Carbon intensity schedule'!$G$3-_xlfn.XLOOKUP($B27,'Carbon intensity schedule'!$B:$B,'Carbon intensity schedule'!$C:$C)))</f>
        <v>331650.74998443585</v>
      </c>
      <c r="D27" s="52">
        <f>PRODUCT(Conversions!$D$3,Conversions!$D$4,SUMIFS('Fuel use by fuel type'!$E:$E,'Fuel use by fuel type'!$B:$B,'Credit and deficit generation'!$B27,'Fuel use by fuel type'!$C:$C,'User inputs'!$C$6),('Carbon intensity schedule'!$H$3-_xlfn.XLOOKUP($B27,'Carbon intensity schedule'!$B:$B,'Carbon intensity schedule'!$D:$D)))</f>
        <v>877798.76193307247</v>
      </c>
      <c r="E27" s="57">
        <f t="shared" si="0"/>
        <v>1209449.5119175082</v>
      </c>
      <c r="F27" s="51">
        <f>PRODUCT(SUMIFS('Fuel use by fuel type'!$H:$H,'Fuel use by fuel type'!$C:$C,'User inputs'!$C$6,'Fuel use by fuel type'!$B:$B,'Credit and deficit generation'!$B27),Conversions!$D$3,Conversions!$D$4,((AVERAGE(_xlfn.XLOOKUP($B27, 'Carbon intensity schedule'!$B:$B,'Carbon intensity schedule'!$C:$C),_xlfn.XLOOKUP($B27, 'Carbon intensity schedule'!$B:$B,'Carbon intensity schedule'!$D:$D))-Conversions!$G$5)))</f>
        <v>10835951.892391341</v>
      </c>
      <c r="G27" s="50">
        <f>PRODUCT(SUMIFS('Fuel use by fuel type'!$F:$F,'Fuel use by fuel type'!$B:$B,$B27,'Fuel use by fuel type'!$C:$C,'User inputs'!$C$6),Conversions!$D$3,Conversions!$D$4,(_xlfn.XLOOKUP($B27,'Carbon intensity schedule'!$B:$B,'Carbon intensity schedule'!$C:$C)-Conversions!$G$6))</f>
        <v>53919.00013697394</v>
      </c>
      <c r="H27" s="52">
        <f>PRODUCT(SUMIFS('Fuel use by fuel type'!$G:$G,'Fuel use by fuel type'!$B:$B,$B27,'Fuel use by fuel type'!$C:$C,'User inputs'!$C$6),Conversions!$D$3,Conversions!$D$4,(_xlfn.XLOOKUP($B27,'Carbon intensity schedule'!$B:$B,'Carbon intensity schedule'!$D:$D)-Conversions!$G$7))</f>
        <v>47528.302200437742</v>
      </c>
      <c r="I27" s="57">
        <f t="shared" si="1"/>
        <v>10937399.194728753</v>
      </c>
      <c r="J27" s="66">
        <f t="shared" si="2"/>
        <v>-9727949.6828112453</v>
      </c>
    </row>
    <row r="28" spans="2:10">
      <c r="B28" s="56">
        <v>2050</v>
      </c>
      <c r="C28" s="51">
        <f>PRODUCT(Conversions!$D$3,Conversions!$D$4,SUMIFS('Fuel use by fuel type'!$D:$D,'Fuel use by fuel type'!$B:$B,'Credit and deficit generation'!$B28,'Fuel use by fuel type'!$C:$C,'User inputs'!$C$6),('Carbon intensity schedule'!$G$3-_xlfn.XLOOKUP($B28,'Carbon intensity schedule'!$B:$B,'Carbon intensity schedule'!$C:$C)))</f>
        <v>289802.35291508544</v>
      </c>
      <c r="D28" s="52">
        <f>PRODUCT(Conversions!$D$3,Conversions!$D$4,SUMIFS('Fuel use by fuel type'!$E:$E,'Fuel use by fuel type'!$B:$B,'Credit and deficit generation'!$B28,'Fuel use by fuel type'!$C:$C,'User inputs'!$C$6),('Carbon intensity schedule'!$H$3-_xlfn.XLOOKUP($B28,'Carbon intensity schedule'!$B:$B,'Carbon intensity schedule'!$D:$D)))</f>
        <v>878210.49563320959</v>
      </c>
      <c r="E28" s="58">
        <f t="shared" si="0"/>
        <v>1168012.848548295</v>
      </c>
      <c r="F28" s="51">
        <f>PRODUCT(SUMIFS('Fuel use by fuel type'!$H:$H,'Fuel use by fuel type'!$C:$C,'User inputs'!$C$6,'Fuel use by fuel type'!$B:$B,'Credit and deficit generation'!$B28),Conversions!$D$3,Conversions!$D$4,((AVERAGE(_xlfn.XLOOKUP($B28, 'Carbon intensity schedule'!$B:$B,'Carbon intensity schedule'!$C:$C),_xlfn.XLOOKUP($B28, 'Carbon intensity schedule'!$B:$B,'Carbon intensity schedule'!$D:$D))-Conversions!$G$5)))</f>
        <v>11004120.144825216</v>
      </c>
      <c r="G28" s="50">
        <f>PRODUCT(SUMIFS('Fuel use by fuel type'!$F:$F,'Fuel use by fuel type'!$B:$B,$B28,'Fuel use by fuel type'!$C:$C,'User inputs'!$C$6),Conversions!$D$3,Conversions!$D$4,(_xlfn.XLOOKUP($B28,'Carbon intensity schedule'!$B:$B,'Carbon intensity schedule'!$C:$C)-Conversions!$G$6))</f>
        <v>46238.309290628487</v>
      </c>
      <c r="H28" s="52">
        <f>PRODUCT(SUMIFS('Fuel use by fuel type'!$G:$G,'Fuel use by fuel type'!$B:$B,$B28,'Fuel use by fuel type'!$C:$C,'User inputs'!$C$6),Conversions!$D$3,Conversions!$D$4,(_xlfn.XLOOKUP($B28,'Carbon intensity schedule'!$B:$B,'Carbon intensity schedule'!$D:$D)-Conversions!$G$7))</f>
        <v>44999.747800399309</v>
      </c>
      <c r="I28" s="58">
        <f t="shared" si="1"/>
        <v>11095358.201916244</v>
      </c>
      <c r="J28" s="67">
        <f>E28-I28</f>
        <v>-9927345.3533679489</v>
      </c>
    </row>
  </sheetData>
  <sheetProtection sheet="1" objects="1" scenarios="1"/>
  <mergeCells count="3">
    <mergeCell ref="C1:D1"/>
    <mergeCell ref="J1:J2"/>
    <mergeCell ref="F1:H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EC95F-1D37-4903-A9CD-933F3D075F9F}">
  <sheetPr>
    <tabColor rgb="FF58595B"/>
  </sheetPr>
  <dimension ref="B1:H1146"/>
  <sheetViews>
    <sheetView workbookViewId="0">
      <selection activeCell="J8" sqref="J8"/>
    </sheetView>
  </sheetViews>
  <sheetFormatPr defaultRowHeight="15" customHeight="1"/>
  <cols>
    <col min="1" max="1" width="9.140625" style="2"/>
    <col min="2" max="2" width="9.140625" style="49"/>
    <col min="3" max="3" width="9.140625" style="2"/>
    <col min="4" max="5" width="12.28515625" style="2" bestFit="1" customWidth="1"/>
    <col min="6" max="6" width="18.5703125" style="2" customWidth="1"/>
    <col min="7" max="7" width="17.85546875" style="2" customWidth="1"/>
    <col min="8" max="8" width="12.28515625" style="2" bestFit="1" customWidth="1"/>
    <col min="9" max="16384" width="9.140625" style="2"/>
  </cols>
  <sheetData>
    <row r="1" spans="2:8" s="17" customFormat="1" ht="15" customHeight="1">
      <c r="D1" s="177" t="s">
        <v>83</v>
      </c>
      <c r="E1" s="178"/>
      <c r="F1" s="178"/>
      <c r="G1" s="178"/>
      <c r="H1" s="179"/>
    </row>
    <row r="2" spans="2:8" s="1" customFormat="1" ht="61.5" customHeight="1">
      <c r="B2" s="28" t="s">
        <v>68</v>
      </c>
      <c r="C2" s="31" t="s">
        <v>65</v>
      </c>
      <c r="D2" s="35" t="s">
        <v>76</v>
      </c>
      <c r="E2" s="36" t="s">
        <v>77</v>
      </c>
      <c r="F2" s="37" t="s">
        <v>80</v>
      </c>
      <c r="G2" s="38" t="s">
        <v>81</v>
      </c>
      <c r="H2" s="23" t="s">
        <v>79</v>
      </c>
    </row>
    <row r="3" spans="2:8">
      <c r="B3" s="39">
        <v>2025</v>
      </c>
      <c r="C3" s="13" t="s">
        <v>18</v>
      </c>
      <c r="D3" s="40">
        <v>0.35423100000000002</v>
      </c>
      <c r="E3" s="12">
        <v>0.117421</v>
      </c>
      <c r="F3" s="12">
        <v>3.9776499999999999E-2</v>
      </c>
      <c r="G3" s="12">
        <v>3.8754499999999999E-3</v>
      </c>
      <c r="H3" s="41">
        <v>3.7510199999999999E-3</v>
      </c>
    </row>
    <row r="4" spans="2:8">
      <c r="B4" s="42">
        <v>2026</v>
      </c>
      <c r="C4" s="5" t="s">
        <v>18</v>
      </c>
      <c r="D4" s="43">
        <v>0.348416</v>
      </c>
      <c r="E4" s="4">
        <v>0.115499</v>
      </c>
      <c r="F4" s="4">
        <v>3.9124600000000002E-2</v>
      </c>
      <c r="G4" s="4">
        <v>3.7789099999999999E-3</v>
      </c>
      <c r="H4" s="44">
        <v>5.2683699999999997E-3</v>
      </c>
    </row>
    <row r="5" spans="2:8">
      <c r="B5" s="42">
        <v>2027</v>
      </c>
      <c r="C5" s="5" t="s">
        <v>18</v>
      </c>
      <c r="D5" s="43">
        <v>0.341559</v>
      </c>
      <c r="E5" s="4">
        <v>0.113202</v>
      </c>
      <c r="F5" s="4">
        <v>3.83497E-2</v>
      </c>
      <c r="G5" s="4">
        <v>3.7914099999999998E-3</v>
      </c>
      <c r="H5" s="44">
        <v>7.66893E-3</v>
      </c>
    </row>
    <row r="6" spans="2:8">
      <c r="B6" s="42">
        <v>2028</v>
      </c>
      <c r="C6" s="5" t="s">
        <v>18</v>
      </c>
      <c r="D6" s="43">
        <v>0.33343299999999998</v>
      </c>
      <c r="E6" s="4">
        <v>0.111764</v>
      </c>
      <c r="F6" s="4">
        <v>3.7431199999999998E-2</v>
      </c>
      <c r="G6" s="4">
        <v>2.8788300000000002E-3</v>
      </c>
      <c r="H6" s="44">
        <v>1.0473E-2</v>
      </c>
    </row>
    <row r="7" spans="2:8">
      <c r="B7" s="42">
        <v>2029</v>
      </c>
      <c r="C7" s="5" t="s">
        <v>18</v>
      </c>
      <c r="D7" s="43">
        <v>0.32339099999999998</v>
      </c>
      <c r="E7" s="4">
        <v>0.109094</v>
      </c>
      <c r="F7" s="4">
        <v>3.6293199999999998E-2</v>
      </c>
      <c r="G7" s="4">
        <v>2.9980599999999999E-3</v>
      </c>
      <c r="H7" s="44">
        <v>1.41171E-2</v>
      </c>
    </row>
    <row r="8" spans="2:8">
      <c r="B8" s="42">
        <v>2030</v>
      </c>
      <c r="C8" s="5" t="s">
        <v>18</v>
      </c>
      <c r="D8" s="43">
        <v>0.31217499999999998</v>
      </c>
      <c r="E8" s="4">
        <v>0.106119</v>
      </c>
      <c r="F8" s="4">
        <v>3.5021499999999997E-2</v>
      </c>
      <c r="G8" s="4">
        <v>3.09596E-3</v>
      </c>
      <c r="H8" s="44">
        <v>1.8335000000000001E-2</v>
      </c>
    </row>
    <row r="9" spans="2:8">
      <c r="B9" s="42">
        <v>2031</v>
      </c>
      <c r="C9" s="5" t="s">
        <v>18</v>
      </c>
      <c r="D9" s="43">
        <v>0.29985000000000001</v>
      </c>
      <c r="E9" s="4">
        <v>0.10327699999999999</v>
      </c>
      <c r="F9" s="4">
        <v>3.3622399999999997E-2</v>
      </c>
      <c r="G9" s="4">
        <v>3.1183700000000001E-3</v>
      </c>
      <c r="H9" s="44">
        <v>2.3121800000000001E-2</v>
      </c>
    </row>
    <row r="10" spans="2:8">
      <c r="B10" s="42">
        <v>2032</v>
      </c>
      <c r="C10" s="5" t="s">
        <v>18</v>
      </c>
      <c r="D10" s="43">
        <v>0.28631200000000001</v>
      </c>
      <c r="E10" s="4">
        <v>0.10026500000000001</v>
      </c>
      <c r="F10" s="4">
        <v>3.2083599999999997E-2</v>
      </c>
      <c r="G10" s="4">
        <v>3.0111000000000001E-3</v>
      </c>
      <c r="H10" s="44">
        <v>2.8952200000000001E-2</v>
      </c>
    </row>
    <row r="11" spans="2:8">
      <c r="B11" s="42">
        <v>2033</v>
      </c>
      <c r="C11" s="5" t="s">
        <v>18</v>
      </c>
      <c r="D11" s="43">
        <v>0.27383400000000002</v>
      </c>
      <c r="E11" s="4">
        <v>9.7125600000000006E-2</v>
      </c>
      <c r="F11" s="4">
        <v>3.0666599999999999E-2</v>
      </c>
      <c r="G11" s="4">
        <v>2.9728599999999999E-3</v>
      </c>
      <c r="H11" s="44">
        <v>3.4551100000000001E-2</v>
      </c>
    </row>
    <row r="12" spans="2:8">
      <c r="B12" s="42">
        <v>2034</v>
      </c>
      <c r="C12" s="5" t="s">
        <v>18</v>
      </c>
      <c r="D12" s="43">
        <v>0.262318</v>
      </c>
      <c r="E12" s="4">
        <v>9.3992000000000006E-2</v>
      </c>
      <c r="F12" s="4">
        <v>2.93607E-2</v>
      </c>
      <c r="G12" s="4">
        <v>2.8334300000000001E-3</v>
      </c>
      <c r="H12" s="44">
        <v>3.9914400000000003E-2</v>
      </c>
    </row>
    <row r="13" spans="2:8">
      <c r="B13" s="42">
        <v>2035</v>
      </c>
      <c r="C13" s="5" t="s">
        <v>18</v>
      </c>
      <c r="D13" s="43">
        <v>0.25151000000000001</v>
      </c>
      <c r="E13" s="4">
        <v>9.1079900000000005E-2</v>
      </c>
      <c r="F13" s="4">
        <v>2.8136999999999999E-2</v>
      </c>
      <c r="G13" s="4">
        <v>2.6883800000000002E-3</v>
      </c>
      <c r="H13" s="44">
        <v>4.4915200000000002E-2</v>
      </c>
    </row>
    <row r="14" spans="2:8">
      <c r="B14" s="42">
        <v>2036</v>
      </c>
      <c r="C14" s="5" t="s">
        <v>18</v>
      </c>
      <c r="D14" s="43">
        <v>0.240231</v>
      </c>
      <c r="E14" s="4">
        <v>8.8131200000000007E-2</v>
      </c>
      <c r="F14" s="4">
        <v>2.6859399999999999E-2</v>
      </c>
      <c r="G14" s="4">
        <v>2.5442099999999999E-3</v>
      </c>
      <c r="H14" s="44">
        <v>4.99987E-2</v>
      </c>
    </row>
    <row r="15" spans="2:8">
      <c r="B15" s="42">
        <v>2037</v>
      </c>
      <c r="C15" s="5" t="s">
        <v>18</v>
      </c>
      <c r="D15" s="43">
        <v>0.229042</v>
      </c>
      <c r="E15" s="4">
        <v>8.5544499999999996E-2</v>
      </c>
      <c r="F15" s="4">
        <v>2.5592199999999999E-2</v>
      </c>
      <c r="G15" s="4">
        <v>2.4070200000000002E-3</v>
      </c>
      <c r="H15" s="44">
        <v>5.5243300000000002E-2</v>
      </c>
    </row>
    <row r="16" spans="2:8">
      <c r="B16" s="42">
        <v>2038</v>
      </c>
      <c r="C16" s="5" t="s">
        <v>18</v>
      </c>
      <c r="D16" s="43">
        <v>0.21753700000000001</v>
      </c>
      <c r="E16" s="4">
        <v>8.33845E-2</v>
      </c>
      <c r="F16" s="4">
        <v>2.4289999999999999E-2</v>
      </c>
      <c r="G16" s="4">
        <v>2.28276E-3</v>
      </c>
      <c r="H16" s="44">
        <v>6.0698700000000001E-2</v>
      </c>
    </row>
    <row r="17" spans="2:8">
      <c r="B17" s="42">
        <v>2039</v>
      </c>
      <c r="C17" s="5" t="s">
        <v>18</v>
      </c>
      <c r="D17" s="43">
        <v>0.205981</v>
      </c>
      <c r="E17" s="4">
        <v>8.1221199999999993E-2</v>
      </c>
      <c r="F17" s="4">
        <v>2.2984299999999999E-2</v>
      </c>
      <c r="G17" s="4">
        <v>2.1668400000000002E-3</v>
      </c>
      <c r="H17" s="44">
        <v>6.6192500000000001E-2</v>
      </c>
    </row>
    <row r="18" spans="2:8">
      <c r="B18" s="42">
        <v>2040</v>
      </c>
      <c r="C18" s="5" t="s">
        <v>18</v>
      </c>
      <c r="D18" s="43">
        <v>0.195101</v>
      </c>
      <c r="E18" s="4">
        <v>7.9362600000000005E-2</v>
      </c>
      <c r="F18" s="4">
        <v>2.1755799999999999E-2</v>
      </c>
      <c r="G18" s="4">
        <v>2.0507899999999998E-3</v>
      </c>
      <c r="H18" s="44">
        <v>7.1607699999999996E-2</v>
      </c>
    </row>
    <row r="19" spans="2:8">
      <c r="B19" s="42">
        <v>2041</v>
      </c>
      <c r="C19" s="5" t="s">
        <v>18</v>
      </c>
      <c r="D19" s="43">
        <v>0.184669</v>
      </c>
      <c r="E19" s="4">
        <v>7.7729800000000002E-2</v>
      </c>
      <c r="F19" s="4">
        <v>2.0579099999999999E-2</v>
      </c>
      <c r="G19" s="4">
        <v>1.93962E-3</v>
      </c>
      <c r="H19" s="44">
        <v>7.6933600000000005E-2</v>
      </c>
    </row>
    <row r="20" spans="2:8">
      <c r="B20" s="42">
        <v>2042</v>
      </c>
      <c r="C20" s="5" t="s">
        <v>18</v>
      </c>
      <c r="D20" s="43">
        <v>0.17482900000000001</v>
      </c>
      <c r="E20" s="4">
        <v>7.6295799999999997E-2</v>
      </c>
      <c r="F20" s="4">
        <v>1.9470600000000001E-2</v>
      </c>
      <c r="G20" s="4">
        <v>1.83505E-3</v>
      </c>
      <c r="H20" s="44">
        <v>8.2112599999999994E-2</v>
      </c>
    </row>
    <row r="21" spans="2:8">
      <c r="B21" s="42">
        <v>2043</v>
      </c>
      <c r="C21" s="5" t="s">
        <v>18</v>
      </c>
      <c r="D21" s="43">
        <v>0.16561699999999999</v>
      </c>
      <c r="E21" s="4">
        <v>7.4949399999999999E-2</v>
      </c>
      <c r="F21" s="4">
        <v>1.8434699999999998E-2</v>
      </c>
      <c r="G21" s="4">
        <v>1.73519E-3</v>
      </c>
      <c r="H21" s="44">
        <v>8.7020299999999995E-2</v>
      </c>
    </row>
    <row r="22" spans="2:8">
      <c r="B22" s="42">
        <v>2044</v>
      </c>
      <c r="C22" s="5" t="s">
        <v>18</v>
      </c>
      <c r="D22" s="43">
        <v>0.158305</v>
      </c>
      <c r="E22" s="4">
        <v>7.3715799999999998E-2</v>
      </c>
      <c r="F22" s="4">
        <v>1.76194E-2</v>
      </c>
      <c r="G22" s="4">
        <v>1.64054E-3</v>
      </c>
      <c r="H22" s="44">
        <v>9.1196899999999997E-2</v>
      </c>
    </row>
    <row r="23" spans="2:8">
      <c r="B23" s="42">
        <v>2045</v>
      </c>
      <c r="C23" s="5" t="s">
        <v>18</v>
      </c>
      <c r="D23" s="43">
        <v>0.15174099999999999</v>
      </c>
      <c r="E23" s="4">
        <v>7.2559499999999999E-2</v>
      </c>
      <c r="F23" s="4">
        <v>1.6888500000000001E-2</v>
      </c>
      <c r="G23" s="4">
        <v>1.5495000000000001E-3</v>
      </c>
      <c r="H23" s="44">
        <v>9.5127500000000004E-2</v>
      </c>
    </row>
    <row r="24" spans="2:8">
      <c r="B24" s="42">
        <v>2046</v>
      </c>
      <c r="C24" s="5" t="s">
        <v>18</v>
      </c>
      <c r="D24" s="43">
        <v>0.147039</v>
      </c>
      <c r="E24" s="4">
        <v>7.1608900000000003E-2</v>
      </c>
      <c r="F24" s="4">
        <v>1.6371400000000001E-2</v>
      </c>
      <c r="G24" s="4">
        <v>1.4621199999999999E-3</v>
      </c>
      <c r="H24" s="44">
        <v>9.8455500000000001E-2</v>
      </c>
    </row>
    <row r="25" spans="2:8">
      <c r="B25" s="42">
        <v>2047</v>
      </c>
      <c r="C25" s="5" t="s">
        <v>18</v>
      </c>
      <c r="D25" s="43">
        <v>0.14347299999999999</v>
      </c>
      <c r="E25" s="4">
        <v>7.0799500000000001E-2</v>
      </c>
      <c r="F25" s="4">
        <v>1.5984399999999999E-2</v>
      </c>
      <c r="G25" s="4">
        <v>1.37806E-3</v>
      </c>
      <c r="H25" s="44">
        <v>0.101364</v>
      </c>
    </row>
    <row r="26" spans="2:8">
      <c r="B26" s="42">
        <v>2048</v>
      </c>
      <c r="C26" s="5" t="s">
        <v>18</v>
      </c>
      <c r="D26" s="43">
        <v>0.141205</v>
      </c>
      <c r="E26" s="4">
        <v>7.0171600000000001E-2</v>
      </c>
      <c r="F26" s="4">
        <v>1.57459E-2</v>
      </c>
      <c r="G26" s="4">
        <v>1.29995E-3</v>
      </c>
      <c r="H26" s="44">
        <v>0.103698</v>
      </c>
    </row>
    <row r="27" spans="2:8">
      <c r="B27" s="42">
        <v>2049</v>
      </c>
      <c r="C27" s="5" t="s">
        <v>18</v>
      </c>
      <c r="D27" s="43">
        <v>0.140401</v>
      </c>
      <c r="E27" s="4">
        <v>6.9889199999999999E-2</v>
      </c>
      <c r="F27" s="4">
        <v>1.56752E-2</v>
      </c>
      <c r="G27" s="4">
        <v>1.23106E-3</v>
      </c>
      <c r="H27" s="44">
        <v>0.105336</v>
      </c>
    </row>
    <row r="28" spans="2:8">
      <c r="B28" s="42">
        <v>2050</v>
      </c>
      <c r="C28" s="5" t="s">
        <v>18</v>
      </c>
      <c r="D28" s="43">
        <v>0.13914299999999999</v>
      </c>
      <c r="E28" s="4">
        <v>6.9808300000000004E-2</v>
      </c>
      <c r="F28" s="4">
        <v>1.5550899999999999E-2</v>
      </c>
      <c r="G28" s="4">
        <v>1.16325E-3</v>
      </c>
      <c r="H28" s="44">
        <v>0.10731599999999999</v>
      </c>
    </row>
    <row r="29" spans="2:8">
      <c r="B29" s="42">
        <v>2025</v>
      </c>
      <c r="C29" s="5" t="s">
        <v>20</v>
      </c>
      <c r="D29" s="45">
        <v>0.16639399999999999</v>
      </c>
      <c r="E29" s="46">
        <v>8.6143399999999995E-2</v>
      </c>
      <c r="F29" s="46">
        <v>1.8536299999999999E-2</v>
      </c>
      <c r="G29" s="46">
        <v>2.8592800000000001E-3</v>
      </c>
      <c r="H29" s="44">
        <v>1.9917099999999998E-3</v>
      </c>
    </row>
    <row r="30" spans="2:8">
      <c r="B30" s="42">
        <v>2026</v>
      </c>
      <c r="C30" s="5" t="s">
        <v>20</v>
      </c>
      <c r="D30" s="45">
        <v>0.16365299999999999</v>
      </c>
      <c r="E30" s="46">
        <v>8.4688600000000003E-2</v>
      </c>
      <c r="F30" s="46">
        <v>1.8235000000000001E-2</v>
      </c>
      <c r="G30" s="46">
        <v>2.7876200000000002E-3</v>
      </c>
      <c r="H30" s="44">
        <v>2.8072800000000001E-3</v>
      </c>
    </row>
    <row r="31" spans="2:8">
      <c r="B31" s="42">
        <v>2027</v>
      </c>
      <c r="C31" s="5" t="s">
        <v>20</v>
      </c>
      <c r="D31" s="45">
        <v>0.16039500000000001</v>
      </c>
      <c r="E31" s="46">
        <v>8.2928699999999994E-2</v>
      </c>
      <c r="F31" s="46">
        <v>1.7872800000000001E-2</v>
      </c>
      <c r="G31" s="46">
        <v>2.7952099999999998E-3</v>
      </c>
      <c r="H31" s="44">
        <v>4.0503099999999997E-3</v>
      </c>
    </row>
    <row r="32" spans="2:8">
      <c r="B32" s="42">
        <v>2028</v>
      </c>
      <c r="C32" s="5" t="s">
        <v>20</v>
      </c>
      <c r="D32" s="45">
        <v>0.15653800000000001</v>
      </c>
      <c r="E32" s="46">
        <v>8.1821000000000005E-2</v>
      </c>
      <c r="F32" s="46">
        <v>1.7442900000000001E-2</v>
      </c>
      <c r="G32" s="46">
        <v>2.1207499999999998E-3</v>
      </c>
      <c r="H32" s="44">
        <v>5.5008399999999999E-3</v>
      </c>
    </row>
    <row r="33" spans="2:8">
      <c r="B33" s="42">
        <v>2029</v>
      </c>
      <c r="C33" s="5" t="s">
        <v>20</v>
      </c>
      <c r="D33" s="45">
        <v>0.15179400000000001</v>
      </c>
      <c r="E33" s="46">
        <v>7.9833299999999996E-2</v>
      </c>
      <c r="F33" s="46">
        <v>1.6911700000000002E-2</v>
      </c>
      <c r="G33" s="46">
        <v>2.2068499999999998E-3</v>
      </c>
      <c r="H33" s="44">
        <v>7.3527799999999997E-3</v>
      </c>
    </row>
    <row r="34" spans="2:8">
      <c r="B34" s="42">
        <v>2030</v>
      </c>
      <c r="C34" s="5" t="s">
        <v>20</v>
      </c>
      <c r="D34" s="45">
        <v>0.146507</v>
      </c>
      <c r="E34" s="46">
        <v>7.7607599999999999E-2</v>
      </c>
      <c r="F34" s="46">
        <v>1.6318800000000001E-2</v>
      </c>
      <c r="G34" s="46">
        <v>2.27729E-3</v>
      </c>
      <c r="H34" s="44">
        <v>9.4921299999999997E-3</v>
      </c>
    </row>
    <row r="35" spans="2:8">
      <c r="B35" s="42">
        <v>2031</v>
      </c>
      <c r="C35" s="5" t="s">
        <v>20</v>
      </c>
      <c r="D35" s="45">
        <v>0.140734</v>
      </c>
      <c r="E35" s="46">
        <v>7.5428599999999998E-2</v>
      </c>
      <c r="F35" s="46">
        <v>1.5669700000000002E-2</v>
      </c>
      <c r="G35" s="46">
        <v>2.2901599999999999E-3</v>
      </c>
      <c r="H35" s="44">
        <v>1.19387E-2</v>
      </c>
    </row>
    <row r="36" spans="2:8">
      <c r="B36" s="42">
        <v>2032</v>
      </c>
      <c r="C36" s="5" t="s">
        <v>20</v>
      </c>
      <c r="D36" s="45">
        <v>0.13439899999999999</v>
      </c>
      <c r="E36" s="46">
        <v>7.31353E-2</v>
      </c>
      <c r="F36" s="46">
        <v>1.4955700000000001E-2</v>
      </c>
      <c r="G36" s="46">
        <v>2.2077400000000001E-3</v>
      </c>
      <c r="H36" s="44">
        <v>1.4990699999999999E-2</v>
      </c>
    </row>
    <row r="37" spans="2:8">
      <c r="B37" s="42">
        <v>2033</v>
      </c>
      <c r="C37" s="5" t="s">
        <v>20</v>
      </c>
      <c r="D37" s="45">
        <v>0.12853700000000001</v>
      </c>
      <c r="E37" s="46">
        <v>7.0779400000000006E-2</v>
      </c>
      <c r="F37" s="46">
        <v>1.4295499999999999E-2</v>
      </c>
      <c r="G37" s="46">
        <v>2.1769900000000002E-3</v>
      </c>
      <c r="H37" s="44">
        <v>1.7914900000000001E-2</v>
      </c>
    </row>
    <row r="38" spans="2:8">
      <c r="B38" s="42">
        <v>2034</v>
      </c>
      <c r="C38" s="5" t="s">
        <v>20</v>
      </c>
      <c r="D38" s="45">
        <v>0.1231</v>
      </c>
      <c r="E38" s="46">
        <v>6.8421999999999997E-2</v>
      </c>
      <c r="F38" s="46">
        <v>1.3684399999999999E-2</v>
      </c>
      <c r="G38" s="46">
        <v>2.0719699999999998E-3</v>
      </c>
      <c r="H38" s="44">
        <v>2.0729600000000001E-2</v>
      </c>
    </row>
    <row r="39" spans="2:8">
      <c r="B39" s="42">
        <v>2035</v>
      </c>
      <c r="C39" s="5" t="s">
        <v>20</v>
      </c>
      <c r="D39" s="45">
        <v>0.118038</v>
      </c>
      <c r="E39" s="46">
        <v>6.62407E-2</v>
      </c>
      <c r="F39" s="46">
        <v>1.31168E-2</v>
      </c>
      <c r="G39" s="46">
        <v>1.9633699999999999E-3</v>
      </c>
      <c r="H39" s="44">
        <v>2.3344899999999998E-2</v>
      </c>
    </row>
    <row r="40" spans="2:8">
      <c r="B40" s="42">
        <v>2036</v>
      </c>
      <c r="C40" s="5" t="s">
        <v>20</v>
      </c>
      <c r="D40" s="45">
        <v>0.11276799999999999</v>
      </c>
      <c r="E40" s="46">
        <v>6.4058699999999996E-2</v>
      </c>
      <c r="F40" s="46">
        <v>1.2525100000000001E-2</v>
      </c>
      <c r="G40" s="46">
        <v>1.85651E-3</v>
      </c>
      <c r="H40" s="44">
        <v>2.5977299999999998E-2</v>
      </c>
    </row>
    <row r="41" spans="2:8">
      <c r="B41" s="42">
        <v>2037</v>
      </c>
      <c r="C41" s="5" t="s">
        <v>20</v>
      </c>
      <c r="D41" s="45">
        <v>0.10756</v>
      </c>
      <c r="E41" s="46">
        <v>6.2157400000000002E-2</v>
      </c>
      <c r="F41" s="46">
        <v>1.1940600000000001E-2</v>
      </c>
      <c r="G41" s="46">
        <v>1.7553499999999999E-3</v>
      </c>
      <c r="H41" s="44">
        <v>2.8671599999999998E-2</v>
      </c>
    </row>
    <row r="42" spans="2:8">
      <c r="B42" s="42">
        <v>2038</v>
      </c>
      <c r="C42" s="5" t="s">
        <v>20</v>
      </c>
      <c r="D42" s="45">
        <v>0.10220600000000001</v>
      </c>
      <c r="E42" s="46">
        <v>6.0555900000000003E-2</v>
      </c>
      <c r="F42" s="46">
        <v>1.1339699999999999E-2</v>
      </c>
      <c r="G42" s="46">
        <v>1.66325E-3</v>
      </c>
      <c r="H42" s="44">
        <v>3.1447700000000002E-2</v>
      </c>
    </row>
    <row r="43" spans="2:8">
      <c r="B43" s="42">
        <v>2039</v>
      </c>
      <c r="C43" s="5" t="s">
        <v>20</v>
      </c>
      <c r="D43" s="45">
        <v>9.6841300000000005E-2</v>
      </c>
      <c r="E43" s="46">
        <v>5.8970599999999998E-2</v>
      </c>
      <c r="F43" s="46">
        <v>1.0738599999999999E-2</v>
      </c>
      <c r="G43" s="46">
        <v>1.5780499999999999E-3</v>
      </c>
      <c r="H43" s="44">
        <v>3.42219E-2</v>
      </c>
    </row>
    <row r="44" spans="2:8">
      <c r="B44" s="42">
        <v>2040</v>
      </c>
      <c r="C44" s="5" t="s">
        <v>20</v>
      </c>
      <c r="D44" s="45">
        <v>9.1835100000000003E-2</v>
      </c>
      <c r="E44" s="46">
        <v>5.7632999999999997E-2</v>
      </c>
      <c r="F44" s="46">
        <v>1.01783E-2</v>
      </c>
      <c r="G44" s="46">
        <v>1.4934799999999999E-3</v>
      </c>
      <c r="H44" s="44">
        <v>3.6935099999999998E-2</v>
      </c>
    </row>
    <row r="45" spans="2:8">
      <c r="B45" s="42">
        <v>2041</v>
      </c>
      <c r="C45" s="5" t="s">
        <v>20</v>
      </c>
      <c r="D45" s="45">
        <v>8.7059300000000006E-2</v>
      </c>
      <c r="E45" s="46">
        <v>5.6491399999999997E-2</v>
      </c>
      <c r="F45" s="46">
        <v>9.6447100000000008E-3</v>
      </c>
      <c r="G45" s="46">
        <v>1.4131899999999999E-3</v>
      </c>
      <c r="H45" s="44">
        <v>3.9590599999999997E-2</v>
      </c>
    </row>
    <row r="46" spans="2:8">
      <c r="B46" s="42">
        <v>2042</v>
      </c>
      <c r="C46" s="5" t="s">
        <v>20</v>
      </c>
      <c r="D46" s="45">
        <v>8.2571099999999995E-2</v>
      </c>
      <c r="E46" s="46">
        <v>5.5503200000000003E-2</v>
      </c>
      <c r="F46" s="46">
        <v>9.1442099999999998E-3</v>
      </c>
      <c r="G46" s="46">
        <v>1.3379900000000001E-3</v>
      </c>
      <c r="H46" s="44">
        <v>4.2165000000000001E-2</v>
      </c>
    </row>
    <row r="47" spans="2:8">
      <c r="B47" s="42">
        <v>2043</v>
      </c>
      <c r="C47" s="5" t="s">
        <v>20</v>
      </c>
      <c r="D47" s="45">
        <v>7.8364299999999998E-2</v>
      </c>
      <c r="E47" s="46">
        <v>5.4562600000000003E-2</v>
      </c>
      <c r="F47" s="46">
        <v>8.6761800000000004E-3</v>
      </c>
      <c r="G47" s="46">
        <v>1.26589E-3</v>
      </c>
      <c r="H47" s="44">
        <v>4.4611199999999997E-2</v>
      </c>
    </row>
    <row r="48" spans="2:8">
      <c r="B48" s="42">
        <v>2044</v>
      </c>
      <c r="C48" s="5" t="s">
        <v>20</v>
      </c>
      <c r="D48" s="45">
        <v>7.5025499999999995E-2</v>
      </c>
      <c r="E48" s="46">
        <v>5.3696300000000002E-2</v>
      </c>
      <c r="F48" s="46">
        <v>8.3089400000000008E-3</v>
      </c>
      <c r="G48" s="46">
        <v>1.19736E-3</v>
      </c>
      <c r="H48" s="44">
        <v>4.6710099999999997E-2</v>
      </c>
    </row>
    <row r="49" spans="2:8">
      <c r="B49" s="42">
        <v>2045</v>
      </c>
      <c r="C49" s="5" t="s">
        <v>20</v>
      </c>
      <c r="D49" s="45">
        <v>7.2023000000000004E-2</v>
      </c>
      <c r="E49" s="46">
        <v>5.2830099999999998E-2</v>
      </c>
      <c r="F49" s="46">
        <v>7.9797600000000007E-3</v>
      </c>
      <c r="G49" s="46">
        <v>1.1299400000000001E-3</v>
      </c>
      <c r="H49" s="44">
        <v>4.8703700000000003E-2</v>
      </c>
    </row>
    <row r="50" spans="2:8">
      <c r="B50" s="42">
        <v>2046</v>
      </c>
      <c r="C50" s="5" t="s">
        <v>20</v>
      </c>
      <c r="D50" s="45">
        <v>6.9875000000000007E-2</v>
      </c>
      <c r="E50" s="46">
        <v>5.2100399999999998E-2</v>
      </c>
      <c r="F50" s="46">
        <v>7.7486500000000002E-3</v>
      </c>
      <c r="G50" s="46">
        <v>1.0649699999999999E-3</v>
      </c>
      <c r="H50" s="44">
        <v>5.0410499999999997E-2</v>
      </c>
    </row>
    <row r="51" spans="2:8">
      <c r="B51" s="42">
        <v>2047</v>
      </c>
      <c r="C51" s="5" t="s">
        <v>20</v>
      </c>
      <c r="D51" s="45">
        <v>6.8259200000000006E-2</v>
      </c>
      <c r="E51" s="46">
        <v>5.1464799999999998E-2</v>
      </c>
      <c r="F51" s="46">
        <v>7.5784600000000004E-3</v>
      </c>
      <c r="G51" s="46">
        <v>1.00208E-3</v>
      </c>
      <c r="H51" s="44">
        <v>5.1905899999999998E-2</v>
      </c>
    </row>
    <row r="52" spans="2:8">
      <c r="B52" s="42">
        <v>2048</v>
      </c>
      <c r="C52" s="5" t="s">
        <v>20</v>
      </c>
      <c r="D52" s="45">
        <v>6.7229999999999998E-2</v>
      </c>
      <c r="E52" s="46">
        <v>5.0941699999999999E-2</v>
      </c>
      <c r="F52" s="46">
        <v>7.4754699999999997E-3</v>
      </c>
      <c r="G52" s="46">
        <v>9.4309999999999999E-4</v>
      </c>
      <c r="H52" s="44">
        <v>5.3127899999999999E-2</v>
      </c>
    </row>
    <row r="53" spans="2:8">
      <c r="B53" s="42">
        <v>2049</v>
      </c>
      <c r="C53" s="5" t="s">
        <v>20</v>
      </c>
      <c r="D53" s="45">
        <v>6.6906300000000002E-2</v>
      </c>
      <c r="E53" s="46">
        <v>5.0641100000000001E-2</v>
      </c>
      <c r="F53" s="46">
        <v>7.4533000000000004E-3</v>
      </c>
      <c r="G53" s="46">
        <v>8.9053000000000005E-4</v>
      </c>
      <c r="H53" s="44">
        <v>5.3991200000000003E-2</v>
      </c>
    </row>
    <row r="54" spans="2:8">
      <c r="B54" s="42">
        <v>2050</v>
      </c>
      <c r="C54" s="5" t="s">
        <v>20</v>
      </c>
      <c r="D54" s="45">
        <v>6.6389699999999996E-2</v>
      </c>
      <c r="E54" s="46">
        <v>5.0560399999999998E-2</v>
      </c>
      <c r="F54" s="46">
        <v>7.40838E-3</v>
      </c>
      <c r="G54" s="46">
        <v>8.4044000000000002E-4</v>
      </c>
      <c r="H54" s="44">
        <v>5.4954599999999999E-2</v>
      </c>
    </row>
    <row r="55" spans="2:8">
      <c r="B55" s="42">
        <v>2025</v>
      </c>
      <c r="C55" s="5" t="s">
        <v>19</v>
      </c>
      <c r="D55" s="45">
        <v>0.31748799999999999</v>
      </c>
      <c r="E55" s="46">
        <v>0.116025</v>
      </c>
      <c r="F55" s="46">
        <v>3.58529E-2</v>
      </c>
      <c r="G55" s="46">
        <v>4.1028799999999997E-3</v>
      </c>
      <c r="H55" s="44">
        <v>3.7347399999999998E-3</v>
      </c>
    </row>
    <row r="56" spans="2:8">
      <c r="B56" s="42">
        <v>2026</v>
      </c>
      <c r="C56" s="5" t="s">
        <v>19</v>
      </c>
      <c r="D56" s="45">
        <v>0.312085</v>
      </c>
      <c r="E56" s="46">
        <v>0.11426799999999999</v>
      </c>
      <c r="F56" s="46">
        <v>3.5238999999999999E-2</v>
      </c>
      <c r="G56" s="46">
        <v>4.0058000000000003E-3</v>
      </c>
      <c r="H56" s="44">
        <v>5.2083600000000004E-3</v>
      </c>
    </row>
    <row r="57" spans="2:8">
      <c r="B57" s="42">
        <v>2027</v>
      </c>
      <c r="C57" s="5" t="s">
        <v>19</v>
      </c>
      <c r="D57" s="45">
        <v>0.30591800000000002</v>
      </c>
      <c r="E57" s="46">
        <v>0.112037</v>
      </c>
      <c r="F57" s="46">
        <v>3.4535299999999998E-2</v>
      </c>
      <c r="G57" s="46">
        <v>4.02353E-3</v>
      </c>
      <c r="H57" s="44">
        <v>7.4136799999999997E-3</v>
      </c>
    </row>
    <row r="58" spans="2:8">
      <c r="B58" s="42">
        <v>2028</v>
      </c>
      <c r="C58" s="5" t="s">
        <v>19</v>
      </c>
      <c r="D58" s="45">
        <v>0.29860900000000001</v>
      </c>
      <c r="E58" s="46">
        <v>0.110625</v>
      </c>
      <c r="F58" s="46">
        <v>3.3702000000000003E-2</v>
      </c>
      <c r="G58" s="46">
        <v>3.0581100000000002E-3</v>
      </c>
      <c r="H58" s="44">
        <v>1.00004E-2</v>
      </c>
    </row>
    <row r="59" spans="2:8">
      <c r="B59" s="42">
        <v>2029</v>
      </c>
      <c r="C59" s="5" t="s">
        <v>19</v>
      </c>
      <c r="D59" s="45">
        <v>0.289572</v>
      </c>
      <c r="E59" s="46">
        <v>0.10775899999999999</v>
      </c>
      <c r="F59" s="46">
        <v>3.26708E-2</v>
      </c>
      <c r="G59" s="46">
        <v>3.1868199999999999E-3</v>
      </c>
      <c r="H59" s="44">
        <v>1.33788E-2</v>
      </c>
    </row>
    <row r="60" spans="2:8">
      <c r="B60" s="42">
        <v>2030</v>
      </c>
      <c r="C60" s="5" t="s">
        <v>19</v>
      </c>
      <c r="D60" s="45">
        <v>0.27947699999999998</v>
      </c>
      <c r="E60" s="46">
        <v>0.10459499999999999</v>
      </c>
      <c r="F60" s="46">
        <v>3.15188E-2</v>
      </c>
      <c r="G60" s="46">
        <v>3.29168E-3</v>
      </c>
      <c r="H60" s="44">
        <v>1.73203E-2</v>
      </c>
    </row>
    <row r="61" spans="2:8">
      <c r="B61" s="42">
        <v>2031</v>
      </c>
      <c r="C61" s="5" t="s">
        <v>19</v>
      </c>
      <c r="D61" s="45">
        <v>0.268376</v>
      </c>
      <c r="E61" s="46">
        <v>0.10154299999999999</v>
      </c>
      <c r="F61" s="46">
        <v>3.0251500000000001E-2</v>
      </c>
      <c r="G61" s="46">
        <v>3.3170399999999998E-3</v>
      </c>
      <c r="H61" s="44">
        <v>2.1757200000000001E-2</v>
      </c>
    </row>
    <row r="62" spans="2:8">
      <c r="B62" s="42">
        <v>2032</v>
      </c>
      <c r="C62" s="5" t="s">
        <v>19</v>
      </c>
      <c r="D62" s="45">
        <v>0.25618099999999999</v>
      </c>
      <c r="E62" s="46">
        <v>9.8327600000000001E-2</v>
      </c>
      <c r="F62" s="46">
        <v>2.88589E-2</v>
      </c>
      <c r="G62" s="46">
        <v>3.2059900000000001E-3</v>
      </c>
      <c r="H62" s="44">
        <v>2.71641E-2</v>
      </c>
    </row>
    <row r="63" spans="2:8">
      <c r="B63" s="42">
        <v>2033</v>
      </c>
      <c r="C63" s="5" t="s">
        <v>19</v>
      </c>
      <c r="D63" s="45">
        <v>0.244948</v>
      </c>
      <c r="E63" s="46">
        <v>9.4972500000000001E-2</v>
      </c>
      <c r="F63" s="46">
        <v>2.7576799999999999E-2</v>
      </c>
      <c r="G63" s="46">
        <v>3.1682199999999998E-3</v>
      </c>
      <c r="H63" s="44">
        <v>3.2355700000000001E-2</v>
      </c>
    </row>
    <row r="64" spans="2:8">
      <c r="B64" s="42">
        <v>2034</v>
      </c>
      <c r="C64" s="5" t="s">
        <v>19</v>
      </c>
      <c r="D64" s="45">
        <v>0.23458699999999999</v>
      </c>
      <c r="E64" s="46">
        <v>9.1621800000000003E-2</v>
      </c>
      <c r="F64" s="46">
        <v>2.6395399999999999E-2</v>
      </c>
      <c r="G64" s="46">
        <v>3.02213E-3</v>
      </c>
      <c r="H64" s="44">
        <v>3.7333999999999999E-2</v>
      </c>
    </row>
    <row r="65" spans="2:8">
      <c r="B65" s="42">
        <v>2035</v>
      </c>
      <c r="C65" s="5" t="s">
        <v>19</v>
      </c>
      <c r="D65" s="45">
        <v>0.224603</v>
      </c>
      <c r="E65" s="46">
        <v>8.8488200000000003E-2</v>
      </c>
      <c r="F65" s="46">
        <v>2.5257999999999999E-2</v>
      </c>
      <c r="G65" s="46">
        <v>2.8696799999999999E-3</v>
      </c>
      <c r="H65" s="44">
        <v>4.2099600000000001E-2</v>
      </c>
    </row>
    <row r="66" spans="2:8">
      <c r="B66" s="42">
        <v>2036</v>
      </c>
      <c r="C66" s="5" t="s">
        <v>19</v>
      </c>
      <c r="D66" s="45">
        <v>0.21421899999999999</v>
      </c>
      <c r="E66" s="46">
        <v>8.5343299999999997E-2</v>
      </c>
      <c r="F66" s="46">
        <v>2.4075099999999999E-2</v>
      </c>
      <c r="G66" s="46">
        <v>2.71821E-3</v>
      </c>
      <c r="H66" s="44">
        <v>4.6918399999999999E-2</v>
      </c>
    </row>
    <row r="67" spans="2:8">
      <c r="B67" s="42">
        <v>2037</v>
      </c>
      <c r="C67" s="5" t="s">
        <v>19</v>
      </c>
      <c r="D67" s="45">
        <v>0.20391599999999999</v>
      </c>
      <c r="E67" s="46">
        <v>8.2574099999999998E-2</v>
      </c>
      <c r="F67" s="46">
        <v>2.2901600000000001E-2</v>
      </c>
      <c r="G67" s="46">
        <v>2.5740899999999998E-3</v>
      </c>
      <c r="H67" s="44">
        <v>5.1879599999999998E-2</v>
      </c>
    </row>
    <row r="68" spans="2:8">
      <c r="B68" s="42">
        <v>2038</v>
      </c>
      <c r="C68" s="5" t="s">
        <v>19</v>
      </c>
      <c r="D68" s="45">
        <v>0.19336999999999999</v>
      </c>
      <c r="E68" s="46">
        <v>8.0185699999999999E-2</v>
      </c>
      <c r="F68" s="46">
        <v>2.1701399999999999E-2</v>
      </c>
      <c r="G68" s="46">
        <v>2.4413799999999999E-3</v>
      </c>
      <c r="H68" s="44">
        <v>5.7017499999999999E-2</v>
      </c>
    </row>
    <row r="69" spans="2:8">
      <c r="B69" s="42">
        <v>2039</v>
      </c>
      <c r="C69" s="5" t="s">
        <v>19</v>
      </c>
      <c r="D69" s="45">
        <v>0.18280299999999999</v>
      </c>
      <c r="E69" s="46">
        <v>7.7807899999999999E-2</v>
      </c>
      <c r="F69" s="46">
        <v>2.05008E-2</v>
      </c>
      <c r="G69" s="46">
        <v>2.3173899999999999E-3</v>
      </c>
      <c r="H69" s="44">
        <v>6.2177799999999998E-2</v>
      </c>
    </row>
    <row r="70" spans="2:8">
      <c r="B70" s="42">
        <v>2040</v>
      </c>
      <c r="C70" s="5" t="s">
        <v>19</v>
      </c>
      <c r="D70" s="45">
        <v>0.172904</v>
      </c>
      <c r="E70" s="46">
        <v>7.5741600000000006E-2</v>
      </c>
      <c r="F70" s="46">
        <v>1.93767E-2</v>
      </c>
      <c r="G70" s="46">
        <v>2.1932900000000001E-3</v>
      </c>
      <c r="H70" s="44">
        <v>6.7246799999999995E-2</v>
      </c>
    </row>
    <row r="71" spans="2:8">
      <c r="B71" s="42">
        <v>2041</v>
      </c>
      <c r="C71" s="5" t="s">
        <v>19</v>
      </c>
      <c r="D71" s="45">
        <v>0.163461</v>
      </c>
      <c r="E71" s="46">
        <v>7.3884400000000003E-2</v>
      </c>
      <c r="F71" s="46">
        <v>1.83053E-2</v>
      </c>
      <c r="G71" s="46">
        <v>2.0743200000000002E-3</v>
      </c>
      <c r="H71" s="44">
        <v>7.2214500000000001E-2</v>
      </c>
    </row>
    <row r="72" spans="2:8">
      <c r="B72" s="42">
        <v>2042</v>
      </c>
      <c r="C72" s="5" t="s">
        <v>19</v>
      </c>
      <c r="D72" s="45">
        <v>0.15456700000000001</v>
      </c>
      <c r="E72" s="46">
        <v>7.2244299999999997E-2</v>
      </c>
      <c r="F72" s="46">
        <v>1.7296800000000001E-2</v>
      </c>
      <c r="G72" s="46">
        <v>1.9624E-3</v>
      </c>
      <c r="H72" s="44">
        <v>7.7044500000000002E-2</v>
      </c>
    </row>
    <row r="73" spans="2:8">
      <c r="B73" s="42">
        <v>2043</v>
      </c>
      <c r="C73" s="5" t="s">
        <v>19</v>
      </c>
      <c r="D73" s="45">
        <v>0.14624699999999999</v>
      </c>
      <c r="E73" s="46">
        <v>7.0716100000000004E-2</v>
      </c>
      <c r="F73" s="46">
        <v>1.6354500000000001E-2</v>
      </c>
      <c r="G73" s="46">
        <v>1.85535E-3</v>
      </c>
      <c r="H73" s="44">
        <v>8.1626000000000004E-2</v>
      </c>
    </row>
    <row r="74" spans="2:8">
      <c r="B74" s="42">
        <v>2044</v>
      </c>
      <c r="C74" s="5" t="s">
        <v>19</v>
      </c>
      <c r="D74" s="45">
        <v>0.139427</v>
      </c>
      <c r="E74" s="46">
        <v>6.9301199999999993E-2</v>
      </c>
      <c r="F74" s="46">
        <v>1.55858E-2</v>
      </c>
      <c r="G74" s="46">
        <v>1.75358E-3</v>
      </c>
      <c r="H74" s="44">
        <v>8.56354E-2</v>
      </c>
    </row>
    <row r="75" spans="2:8">
      <c r="B75" s="42">
        <v>2045</v>
      </c>
      <c r="C75" s="5" t="s">
        <v>19</v>
      </c>
      <c r="D75" s="45">
        <v>0.13324900000000001</v>
      </c>
      <c r="E75" s="46">
        <v>6.7963800000000005E-2</v>
      </c>
      <c r="F75" s="46">
        <v>1.48898E-2</v>
      </c>
      <c r="G75" s="46">
        <v>1.65547E-3</v>
      </c>
      <c r="H75" s="44">
        <v>8.9435299999999995E-2</v>
      </c>
    </row>
    <row r="76" spans="2:8">
      <c r="B76" s="42">
        <v>2046</v>
      </c>
      <c r="C76" s="5" t="s">
        <v>19</v>
      </c>
      <c r="D76" s="45">
        <v>0.12873299999999999</v>
      </c>
      <c r="E76" s="46">
        <v>6.6822800000000002E-2</v>
      </c>
      <c r="F76" s="46">
        <v>1.43844E-2</v>
      </c>
      <c r="G76" s="46">
        <v>1.5612200000000001E-3</v>
      </c>
      <c r="H76" s="44">
        <v>9.2694499999999999E-2</v>
      </c>
    </row>
    <row r="77" spans="2:8">
      <c r="B77" s="42">
        <v>2047</v>
      </c>
      <c r="C77" s="5" t="s">
        <v>19</v>
      </c>
      <c r="D77" s="45">
        <v>0.12524399999999999</v>
      </c>
      <c r="E77" s="46">
        <v>6.5825700000000001E-2</v>
      </c>
      <c r="F77" s="46">
        <v>1.39965E-2</v>
      </c>
      <c r="G77" s="46">
        <v>1.47062E-3</v>
      </c>
      <c r="H77" s="44">
        <v>9.5555100000000004E-2</v>
      </c>
    </row>
    <row r="78" spans="2:8">
      <c r="B78" s="42">
        <v>2048</v>
      </c>
      <c r="C78" s="5" t="s">
        <v>19</v>
      </c>
      <c r="D78" s="45">
        <v>0.122928</v>
      </c>
      <c r="E78" s="46">
        <v>6.5037800000000007E-2</v>
      </c>
      <c r="F78" s="46">
        <v>1.3742799999999999E-2</v>
      </c>
      <c r="G78" s="46">
        <v>1.3868800000000001E-3</v>
      </c>
      <c r="H78" s="44">
        <v>9.7867300000000004E-2</v>
      </c>
    </row>
    <row r="79" spans="2:8">
      <c r="B79" s="42">
        <v>2049</v>
      </c>
      <c r="C79" s="5" t="s">
        <v>19</v>
      </c>
      <c r="D79" s="45">
        <v>0.12193</v>
      </c>
      <c r="E79" s="46">
        <v>6.4651299999999995E-2</v>
      </c>
      <c r="F79" s="46">
        <v>1.36399E-2</v>
      </c>
      <c r="G79" s="46">
        <v>1.31339E-3</v>
      </c>
      <c r="H79" s="44">
        <v>9.9519200000000002E-2</v>
      </c>
    </row>
    <row r="80" spans="2:8">
      <c r="B80" s="42">
        <v>2050</v>
      </c>
      <c r="C80" s="5" t="s">
        <v>19</v>
      </c>
      <c r="D80" s="45">
        <v>0.120518</v>
      </c>
      <c r="E80" s="46">
        <v>6.4435300000000001E-2</v>
      </c>
      <c r="F80" s="46">
        <v>1.34883E-2</v>
      </c>
      <c r="G80" s="46">
        <v>1.24055E-3</v>
      </c>
      <c r="H80" s="44">
        <v>0.101495</v>
      </c>
    </row>
    <row r="81" spans="2:8">
      <c r="B81" s="42">
        <v>2025</v>
      </c>
      <c r="C81" s="5" t="s">
        <v>21</v>
      </c>
      <c r="D81" s="45">
        <v>0.239782</v>
      </c>
      <c r="E81" s="46">
        <v>8.2590800000000006E-2</v>
      </c>
      <c r="F81" s="46">
        <v>2.7044499999999999E-2</v>
      </c>
      <c r="G81" s="46">
        <v>2.8874299999999999E-3</v>
      </c>
      <c r="H81" s="44">
        <v>5.7881900000000003E-3</v>
      </c>
    </row>
    <row r="82" spans="2:8">
      <c r="B82" s="42">
        <v>2026</v>
      </c>
      <c r="C82" s="5" t="s">
        <v>21</v>
      </c>
      <c r="D82" s="45">
        <v>0.233622</v>
      </c>
      <c r="E82" s="46">
        <v>8.1023700000000004E-2</v>
      </c>
      <c r="F82" s="46">
        <v>2.6337699999999999E-2</v>
      </c>
      <c r="G82" s="46">
        <v>2.8085100000000002E-3</v>
      </c>
      <c r="H82" s="44">
        <v>7.8700699999999998E-3</v>
      </c>
    </row>
    <row r="83" spans="2:8">
      <c r="B83" s="42">
        <v>2027</v>
      </c>
      <c r="C83" s="5" t="s">
        <v>21</v>
      </c>
      <c r="D83" s="45">
        <v>0.22695399999999999</v>
      </c>
      <c r="E83" s="46">
        <v>7.8810500000000006E-2</v>
      </c>
      <c r="F83" s="46">
        <v>2.5572299999999999E-2</v>
      </c>
      <c r="G83" s="46">
        <v>2.7978600000000001E-3</v>
      </c>
      <c r="H83" s="44">
        <v>1.07121E-2</v>
      </c>
    </row>
    <row r="84" spans="2:8">
      <c r="B84" s="42">
        <v>2028</v>
      </c>
      <c r="C84" s="5" t="s">
        <v>21</v>
      </c>
      <c r="D84" s="45">
        <v>0.21901499999999999</v>
      </c>
      <c r="E84" s="46">
        <v>7.7105199999999999E-2</v>
      </c>
      <c r="F84" s="46">
        <v>2.4662099999999999E-2</v>
      </c>
      <c r="G84" s="46">
        <v>2.1060499999999999E-3</v>
      </c>
      <c r="H84" s="44">
        <v>1.4102099999999999E-2</v>
      </c>
    </row>
    <row r="85" spans="2:8">
      <c r="B85" s="42">
        <v>2029</v>
      </c>
      <c r="C85" s="5" t="s">
        <v>21</v>
      </c>
      <c r="D85" s="45">
        <v>0.209897</v>
      </c>
      <c r="E85" s="46">
        <v>7.4404300000000007E-2</v>
      </c>
      <c r="F85" s="46">
        <v>2.3618E-2</v>
      </c>
      <c r="G85" s="46">
        <v>2.1719299999999999E-3</v>
      </c>
      <c r="H85" s="44">
        <v>1.80214E-2</v>
      </c>
    </row>
    <row r="86" spans="2:8">
      <c r="B86" s="42">
        <v>2030</v>
      </c>
      <c r="C86" s="5" t="s">
        <v>21</v>
      </c>
      <c r="D86" s="45">
        <v>0.19964799999999999</v>
      </c>
      <c r="E86" s="46">
        <v>7.1499699999999999E-2</v>
      </c>
      <c r="F86" s="46">
        <v>2.2444700000000001E-2</v>
      </c>
      <c r="G86" s="46">
        <v>2.21893E-3</v>
      </c>
      <c r="H86" s="44">
        <v>2.24835E-2</v>
      </c>
    </row>
    <row r="87" spans="2:8">
      <c r="B87" s="42">
        <v>2031</v>
      </c>
      <c r="C87" s="5" t="s">
        <v>21</v>
      </c>
      <c r="D87" s="45">
        <v>0.18859699999999999</v>
      </c>
      <c r="E87" s="46">
        <v>6.8612400000000004E-2</v>
      </c>
      <c r="F87" s="46">
        <v>2.1179799999999999E-2</v>
      </c>
      <c r="G87" s="46">
        <v>2.2074600000000001E-3</v>
      </c>
      <c r="H87" s="44">
        <v>2.7385699999999999E-2</v>
      </c>
    </row>
    <row r="88" spans="2:8">
      <c r="B88" s="42">
        <v>2032</v>
      </c>
      <c r="C88" s="5" t="s">
        <v>21</v>
      </c>
      <c r="D88" s="45">
        <v>0.17691399999999999</v>
      </c>
      <c r="E88" s="46">
        <v>6.5823599999999996E-2</v>
      </c>
      <c r="F88" s="46">
        <v>1.9843199999999998E-2</v>
      </c>
      <c r="G88" s="46">
        <v>2.1109700000000002E-3</v>
      </c>
      <c r="H88" s="44">
        <v>3.2746299999999999E-2</v>
      </c>
    </row>
    <row r="89" spans="2:8">
      <c r="B89" s="42">
        <v>2033</v>
      </c>
      <c r="C89" s="5" t="s">
        <v>21</v>
      </c>
      <c r="D89" s="45">
        <v>0.16558300000000001</v>
      </c>
      <c r="E89" s="46">
        <v>6.2978000000000006E-2</v>
      </c>
      <c r="F89" s="46">
        <v>1.8547399999999999E-2</v>
      </c>
      <c r="G89" s="46">
        <v>2.0634199999999998E-3</v>
      </c>
      <c r="H89" s="44">
        <v>3.8095999999999998E-2</v>
      </c>
    </row>
    <row r="90" spans="2:8">
      <c r="B90" s="42">
        <v>2034</v>
      </c>
      <c r="C90" s="5" t="s">
        <v>21</v>
      </c>
      <c r="D90" s="45">
        <v>0.15453500000000001</v>
      </c>
      <c r="E90" s="46">
        <v>6.01562E-2</v>
      </c>
      <c r="F90" s="46">
        <v>1.7284500000000001E-2</v>
      </c>
      <c r="G90" s="46">
        <v>1.94575E-3</v>
      </c>
      <c r="H90" s="44">
        <v>4.3430499999999997E-2</v>
      </c>
    </row>
    <row r="91" spans="2:8">
      <c r="B91" s="42">
        <v>2035</v>
      </c>
      <c r="C91" s="5" t="s">
        <v>21</v>
      </c>
      <c r="D91" s="45">
        <v>0.14347599999999999</v>
      </c>
      <c r="E91" s="46">
        <v>5.7442199999999999E-2</v>
      </c>
      <c r="F91" s="46">
        <v>1.6021500000000001E-2</v>
      </c>
      <c r="G91" s="46">
        <v>1.8233399999999999E-3</v>
      </c>
      <c r="H91" s="44">
        <v>4.8761699999999998E-2</v>
      </c>
    </row>
    <row r="92" spans="2:8">
      <c r="B92" s="42">
        <v>2036</v>
      </c>
      <c r="C92" s="5" t="s">
        <v>21</v>
      </c>
      <c r="D92" s="45">
        <v>0.132415</v>
      </c>
      <c r="E92" s="46">
        <v>5.4745700000000001E-2</v>
      </c>
      <c r="F92" s="46">
        <v>1.47586E-2</v>
      </c>
      <c r="G92" s="46">
        <v>1.70335E-3</v>
      </c>
      <c r="H92" s="44">
        <v>5.3967500000000002E-2</v>
      </c>
    </row>
    <row r="93" spans="2:8">
      <c r="B93" s="42">
        <v>2037</v>
      </c>
      <c r="C93" s="5" t="s">
        <v>21</v>
      </c>
      <c r="D93" s="45">
        <v>0.121646</v>
      </c>
      <c r="E93" s="46">
        <v>5.2310799999999998E-2</v>
      </c>
      <c r="F93" s="46">
        <v>1.35297E-2</v>
      </c>
      <c r="G93" s="46">
        <v>1.58961E-3</v>
      </c>
      <c r="H93" s="44">
        <v>5.9172700000000002E-2</v>
      </c>
    </row>
    <row r="94" spans="2:8">
      <c r="B94" s="42">
        <v>2038</v>
      </c>
      <c r="C94" s="5" t="s">
        <v>21</v>
      </c>
      <c r="D94" s="45">
        <v>0.111845</v>
      </c>
      <c r="E94" s="46">
        <v>5.0243700000000002E-2</v>
      </c>
      <c r="F94" s="46">
        <v>1.24276E-2</v>
      </c>
      <c r="G94" s="46">
        <v>1.4881499999999999E-3</v>
      </c>
      <c r="H94" s="44">
        <v>6.4003699999999997E-2</v>
      </c>
    </row>
    <row r="95" spans="2:8">
      <c r="B95" s="42">
        <v>2039</v>
      </c>
      <c r="C95" s="5" t="s">
        <v>21</v>
      </c>
      <c r="D95" s="45">
        <v>0.102273</v>
      </c>
      <c r="E95" s="46">
        <v>4.8210500000000003E-2</v>
      </c>
      <c r="F95" s="46">
        <v>1.1349400000000001E-2</v>
      </c>
      <c r="G95" s="46">
        <v>1.3938799999999999E-3</v>
      </c>
      <c r="H95" s="44">
        <v>6.8744100000000002E-2</v>
      </c>
    </row>
    <row r="96" spans="2:8">
      <c r="B96" s="42">
        <v>2040</v>
      </c>
      <c r="C96" s="5" t="s">
        <v>21</v>
      </c>
      <c r="D96" s="45">
        <v>9.3261899999999995E-2</v>
      </c>
      <c r="E96" s="46">
        <v>4.6410600000000003E-2</v>
      </c>
      <c r="F96" s="46">
        <v>1.0329400000000001E-2</v>
      </c>
      <c r="G96" s="46">
        <v>1.3017199999999999E-3</v>
      </c>
      <c r="H96" s="44">
        <v>7.3393200000000006E-2</v>
      </c>
    </row>
    <row r="97" spans="2:8">
      <c r="B97" s="42">
        <v>2041</v>
      </c>
      <c r="C97" s="5" t="s">
        <v>21</v>
      </c>
      <c r="D97" s="45">
        <v>8.4690199999999993E-2</v>
      </c>
      <c r="E97" s="46">
        <v>4.4771400000000003E-2</v>
      </c>
      <c r="F97" s="46">
        <v>9.3583099999999999E-3</v>
      </c>
      <c r="G97" s="46">
        <v>1.21441E-3</v>
      </c>
      <c r="H97" s="44">
        <v>7.7927300000000005E-2</v>
      </c>
    </row>
    <row r="98" spans="2:8">
      <c r="B98" s="42">
        <v>2042</v>
      </c>
      <c r="C98" s="5" t="s">
        <v>21</v>
      </c>
      <c r="D98" s="45">
        <v>7.6574799999999998E-2</v>
      </c>
      <c r="E98" s="46">
        <v>4.3288800000000002E-2</v>
      </c>
      <c r="F98" s="46">
        <v>8.4386300000000008E-3</v>
      </c>
      <c r="G98" s="46">
        <v>1.1331500000000001E-3</v>
      </c>
      <c r="H98" s="44">
        <v>8.2336599999999996E-2</v>
      </c>
    </row>
    <row r="99" spans="2:8">
      <c r="B99" s="42">
        <v>2043</v>
      </c>
      <c r="C99" s="5" t="s">
        <v>21</v>
      </c>
      <c r="D99" s="45">
        <v>7.0103799999999994E-2</v>
      </c>
      <c r="E99" s="46">
        <v>4.1898199999999997E-2</v>
      </c>
      <c r="F99" s="46">
        <v>7.7091700000000004E-3</v>
      </c>
      <c r="G99" s="46">
        <v>1.0566799999999999E-3</v>
      </c>
      <c r="H99" s="44">
        <v>8.60905E-2</v>
      </c>
    </row>
    <row r="100" spans="2:8">
      <c r="B100" s="42">
        <v>2044</v>
      </c>
      <c r="C100" s="5" t="s">
        <v>21</v>
      </c>
      <c r="D100" s="45">
        <v>6.4704300000000006E-2</v>
      </c>
      <c r="E100" s="46">
        <v>4.0599299999999998E-2</v>
      </c>
      <c r="F100" s="46">
        <v>7.1028899999999997E-3</v>
      </c>
      <c r="G100" s="46">
        <v>9.849800000000001E-4</v>
      </c>
      <c r="H100" s="44">
        <v>8.9428300000000002E-2</v>
      </c>
    </row>
    <row r="101" spans="2:8">
      <c r="B101" s="42">
        <v>2045</v>
      </c>
      <c r="C101" s="5" t="s">
        <v>21</v>
      </c>
      <c r="D101" s="45">
        <v>6.0396900000000003E-2</v>
      </c>
      <c r="E101" s="46">
        <v>3.9350299999999998E-2</v>
      </c>
      <c r="F101" s="46">
        <v>6.6208100000000004E-3</v>
      </c>
      <c r="G101" s="46">
        <v>9.1651999999999999E-4</v>
      </c>
      <c r="H101" s="44">
        <v>9.2372800000000005E-2</v>
      </c>
    </row>
    <row r="102" spans="2:8">
      <c r="B102" s="42">
        <v>2046</v>
      </c>
      <c r="C102" s="5" t="s">
        <v>21</v>
      </c>
      <c r="D102" s="45">
        <v>5.7240199999999998E-2</v>
      </c>
      <c r="E102" s="46">
        <v>3.8566900000000001E-2</v>
      </c>
      <c r="F102" s="46">
        <v>6.2698900000000002E-3</v>
      </c>
      <c r="G102" s="46">
        <v>8.6021999999999997E-4</v>
      </c>
      <c r="H102" s="44">
        <v>9.4716400000000006E-2</v>
      </c>
    </row>
    <row r="103" spans="2:8">
      <c r="B103" s="42">
        <v>2047</v>
      </c>
      <c r="C103" s="5" t="s">
        <v>21</v>
      </c>
      <c r="D103" s="45">
        <v>5.5315599999999999E-2</v>
      </c>
      <c r="E103" s="46">
        <v>3.79742E-2</v>
      </c>
      <c r="F103" s="46">
        <v>6.0599800000000004E-3</v>
      </c>
      <c r="G103" s="46">
        <v>8.0887000000000005E-4</v>
      </c>
      <c r="H103" s="44">
        <v>9.6535499999999996E-2</v>
      </c>
    </row>
    <row r="104" spans="2:8">
      <c r="B104" s="42">
        <v>2048</v>
      </c>
      <c r="C104" s="5" t="s">
        <v>21</v>
      </c>
      <c r="D104" s="45">
        <v>5.44228E-2</v>
      </c>
      <c r="E104" s="46">
        <v>3.7553299999999998E-2</v>
      </c>
      <c r="F104" s="46">
        <v>5.9677999999999997E-3</v>
      </c>
      <c r="G104" s="46">
        <v>7.6270000000000005E-4</v>
      </c>
      <c r="H104" s="44">
        <v>9.7878099999999996E-2</v>
      </c>
    </row>
    <row r="105" spans="2:8">
      <c r="B105" s="42">
        <v>2049</v>
      </c>
      <c r="C105" s="5" t="s">
        <v>21</v>
      </c>
      <c r="D105" s="45">
        <v>5.4438E-2</v>
      </c>
      <c r="E105" s="46">
        <v>3.74028E-2</v>
      </c>
      <c r="F105" s="46">
        <v>5.9790700000000004E-3</v>
      </c>
      <c r="G105" s="46">
        <v>7.2342000000000001E-4</v>
      </c>
      <c r="H105" s="44">
        <v>9.8777100000000007E-2</v>
      </c>
    </row>
    <row r="106" spans="2:8">
      <c r="B106" s="42">
        <v>2050</v>
      </c>
      <c r="C106" s="5" t="s">
        <v>21</v>
      </c>
      <c r="D106" s="45">
        <v>5.4536899999999999E-2</v>
      </c>
      <c r="E106" s="46">
        <v>3.7455099999999998E-2</v>
      </c>
      <c r="F106" s="46">
        <v>5.9989099999999997E-3</v>
      </c>
      <c r="G106" s="46">
        <v>6.8656000000000001E-4</v>
      </c>
      <c r="H106" s="44">
        <v>9.97117E-2</v>
      </c>
    </row>
    <row r="107" spans="2:8">
      <c r="B107" s="42">
        <v>2025</v>
      </c>
      <c r="C107" s="5" t="s">
        <v>22</v>
      </c>
      <c r="D107" s="45">
        <v>0.14482999999999999</v>
      </c>
      <c r="E107" s="46">
        <v>3.8352600000000001E-2</v>
      </c>
      <c r="F107" s="46">
        <v>1.6274199999999999E-2</v>
      </c>
      <c r="G107" s="46">
        <v>1.28641E-3</v>
      </c>
      <c r="H107" s="44">
        <v>3.1216999999999998E-3</v>
      </c>
    </row>
    <row r="108" spans="2:8">
      <c r="B108" s="42">
        <v>2026</v>
      </c>
      <c r="C108" s="5" t="s">
        <v>22</v>
      </c>
      <c r="D108" s="45">
        <v>0.14192199999999999</v>
      </c>
      <c r="E108" s="46">
        <v>3.7739200000000001E-2</v>
      </c>
      <c r="F108" s="46">
        <v>1.5944400000000001E-2</v>
      </c>
      <c r="G108" s="46">
        <v>1.25242E-3</v>
      </c>
      <c r="H108" s="44">
        <v>3.9465100000000003E-3</v>
      </c>
    </row>
    <row r="109" spans="2:8">
      <c r="B109" s="42">
        <v>2027</v>
      </c>
      <c r="C109" s="5" t="s">
        <v>22</v>
      </c>
      <c r="D109" s="45">
        <v>0.13900999999999999</v>
      </c>
      <c r="E109" s="46">
        <v>3.6954300000000002E-2</v>
      </c>
      <c r="F109" s="46">
        <v>1.5613800000000001E-2</v>
      </c>
      <c r="G109" s="46">
        <v>1.2541200000000001E-3</v>
      </c>
      <c r="H109" s="44">
        <v>4.9490699999999999E-3</v>
      </c>
    </row>
    <row r="110" spans="2:8">
      <c r="B110" s="42">
        <v>2028</v>
      </c>
      <c r="C110" s="5" t="s">
        <v>22</v>
      </c>
      <c r="D110" s="45">
        <v>0.135575</v>
      </c>
      <c r="E110" s="46">
        <v>3.6392800000000003E-2</v>
      </c>
      <c r="F110" s="46">
        <v>1.5224100000000001E-2</v>
      </c>
      <c r="G110" s="46">
        <v>9.5012000000000004E-4</v>
      </c>
      <c r="H110" s="44">
        <v>6.1106700000000003E-3</v>
      </c>
    </row>
    <row r="111" spans="2:8">
      <c r="B111" s="42">
        <v>2029</v>
      </c>
      <c r="C111" s="5" t="s">
        <v>22</v>
      </c>
      <c r="D111" s="45">
        <v>0.13134799999999999</v>
      </c>
      <c r="E111" s="46">
        <v>3.5358399999999998E-2</v>
      </c>
      <c r="F111" s="46">
        <v>1.4743600000000001E-2</v>
      </c>
      <c r="G111" s="46">
        <v>9.8722999999999997E-4</v>
      </c>
      <c r="H111" s="44">
        <v>7.6076700000000004E-3</v>
      </c>
    </row>
    <row r="112" spans="2:8">
      <c r="B112" s="42">
        <v>2030</v>
      </c>
      <c r="C112" s="5" t="s">
        <v>22</v>
      </c>
      <c r="D112" s="45">
        <v>0.126639</v>
      </c>
      <c r="E112" s="46">
        <v>3.4249599999999998E-2</v>
      </c>
      <c r="F112" s="46">
        <v>1.42083E-2</v>
      </c>
      <c r="G112" s="46">
        <v>1.0171500000000001E-3</v>
      </c>
      <c r="H112" s="44">
        <v>9.3227399999999995E-3</v>
      </c>
    </row>
    <row r="113" spans="2:8">
      <c r="B113" s="42">
        <v>2031</v>
      </c>
      <c r="C113" s="5" t="s">
        <v>22</v>
      </c>
      <c r="D113" s="45">
        <v>0.12146800000000001</v>
      </c>
      <c r="E113" s="46">
        <v>3.31334E-2</v>
      </c>
      <c r="F113" s="46">
        <v>1.3619900000000001E-2</v>
      </c>
      <c r="G113" s="46">
        <v>1.0213100000000001E-3</v>
      </c>
      <c r="H113" s="44">
        <v>1.12882E-2</v>
      </c>
    </row>
    <row r="114" spans="2:8">
      <c r="B114" s="42">
        <v>2032</v>
      </c>
      <c r="C114" s="5" t="s">
        <v>22</v>
      </c>
      <c r="D114" s="45">
        <v>0.11577999999999999</v>
      </c>
      <c r="E114" s="46">
        <v>3.1960799999999998E-2</v>
      </c>
      <c r="F114" s="46">
        <v>1.29721E-2</v>
      </c>
      <c r="G114" s="46">
        <v>9.8306999999999995E-4</v>
      </c>
      <c r="H114" s="44">
        <v>1.36419E-2</v>
      </c>
    </row>
    <row r="115" spans="2:8">
      <c r="B115" s="42">
        <v>2033</v>
      </c>
      <c r="C115" s="5" t="s">
        <v>22</v>
      </c>
      <c r="D115" s="45">
        <v>0.11053300000000001</v>
      </c>
      <c r="E115" s="46">
        <v>3.0781900000000001E-2</v>
      </c>
      <c r="F115" s="46">
        <v>1.2375000000000001E-2</v>
      </c>
      <c r="G115" s="46">
        <v>9.6834999999999998E-4</v>
      </c>
      <c r="H115" s="44">
        <v>1.58938E-2</v>
      </c>
    </row>
    <row r="116" spans="2:8">
      <c r="B116" s="42">
        <v>2034</v>
      </c>
      <c r="C116" s="5" t="s">
        <v>22</v>
      </c>
      <c r="D116" s="45">
        <v>0.10569199999999999</v>
      </c>
      <c r="E116" s="46">
        <v>2.96177E-2</v>
      </c>
      <c r="F116" s="46">
        <v>1.1824899999999999E-2</v>
      </c>
      <c r="G116" s="46">
        <v>9.2082999999999998E-4</v>
      </c>
      <c r="H116" s="44">
        <v>1.8054600000000001E-2</v>
      </c>
    </row>
    <row r="117" spans="2:8">
      <c r="B117" s="42">
        <v>2035</v>
      </c>
      <c r="C117" s="5" t="s">
        <v>22</v>
      </c>
      <c r="D117" s="45">
        <v>0.101206</v>
      </c>
      <c r="E117" s="46">
        <v>2.8524500000000001E-2</v>
      </c>
      <c r="F117" s="46">
        <v>1.13157E-2</v>
      </c>
      <c r="G117" s="46">
        <v>8.7186999999999996E-4</v>
      </c>
      <c r="H117" s="44">
        <v>2.0039499999999998E-2</v>
      </c>
    </row>
    <row r="118" spans="2:8">
      <c r="B118" s="42">
        <v>2036</v>
      </c>
      <c r="C118" s="5" t="s">
        <v>22</v>
      </c>
      <c r="D118" s="45">
        <v>9.6532300000000001E-2</v>
      </c>
      <c r="E118" s="46">
        <v>2.7442500000000002E-2</v>
      </c>
      <c r="F118" s="46">
        <v>1.07852E-2</v>
      </c>
      <c r="G118" s="46">
        <v>8.2372000000000001E-4</v>
      </c>
      <c r="H118" s="44">
        <v>2.2059100000000002E-2</v>
      </c>
    </row>
    <row r="119" spans="2:8">
      <c r="B119" s="42">
        <v>2037</v>
      </c>
      <c r="C119" s="5" t="s">
        <v>22</v>
      </c>
      <c r="D119" s="45">
        <v>9.1903299999999993E-2</v>
      </c>
      <c r="E119" s="46">
        <v>2.6479300000000001E-2</v>
      </c>
      <c r="F119" s="46">
        <v>1.0259799999999999E-2</v>
      </c>
      <c r="G119" s="46">
        <v>7.7811999999999998E-4</v>
      </c>
      <c r="H119" s="44">
        <v>2.41421E-2</v>
      </c>
    </row>
    <row r="120" spans="2:8">
      <c r="B120" s="42">
        <v>2038</v>
      </c>
      <c r="C120" s="5" t="s">
        <v>22</v>
      </c>
      <c r="D120" s="45">
        <v>8.7827299999999997E-2</v>
      </c>
      <c r="E120" s="46">
        <v>2.5675699999999999E-2</v>
      </c>
      <c r="F120" s="46">
        <v>9.80813E-3</v>
      </c>
      <c r="G120" s="46">
        <v>7.3757E-4</v>
      </c>
      <c r="H120" s="44">
        <v>2.6023999999999999E-2</v>
      </c>
    </row>
    <row r="121" spans="2:8">
      <c r="B121" s="42">
        <v>2039</v>
      </c>
      <c r="C121" s="5" t="s">
        <v>22</v>
      </c>
      <c r="D121" s="45">
        <v>8.3834699999999998E-2</v>
      </c>
      <c r="E121" s="46">
        <v>2.4892899999999999E-2</v>
      </c>
      <c r="F121" s="46">
        <v>9.3645499999999993E-3</v>
      </c>
      <c r="G121" s="46">
        <v>7.0021999999999999E-4</v>
      </c>
      <c r="H121" s="44">
        <v>2.78903E-2</v>
      </c>
    </row>
    <row r="122" spans="2:8">
      <c r="B122" s="42">
        <v>2040</v>
      </c>
      <c r="C122" s="5" t="s">
        <v>22</v>
      </c>
      <c r="D122" s="45">
        <v>8.0117599999999997E-2</v>
      </c>
      <c r="E122" s="46">
        <v>2.4216000000000001E-2</v>
      </c>
      <c r="F122" s="46">
        <v>8.9485199999999997E-3</v>
      </c>
      <c r="G122" s="46">
        <v>6.6323E-4</v>
      </c>
      <c r="H122" s="44">
        <v>2.9734799999999999E-2</v>
      </c>
    </row>
    <row r="123" spans="2:8">
      <c r="B123" s="42">
        <v>2041</v>
      </c>
      <c r="C123" s="5" t="s">
        <v>22</v>
      </c>
      <c r="D123" s="45">
        <v>7.6588799999999999E-2</v>
      </c>
      <c r="E123" s="46">
        <v>2.3607E-2</v>
      </c>
      <c r="F123" s="46">
        <v>8.5531400000000007E-3</v>
      </c>
      <c r="G123" s="46">
        <v>6.2817999999999999E-4</v>
      </c>
      <c r="H123" s="44">
        <v>3.1540800000000001E-2</v>
      </c>
    </row>
    <row r="124" spans="2:8">
      <c r="B124" s="42">
        <v>2042</v>
      </c>
      <c r="C124" s="5" t="s">
        <v>22</v>
      </c>
      <c r="D124" s="45">
        <v>7.3268200000000006E-2</v>
      </c>
      <c r="E124" s="46">
        <v>2.3070400000000001E-2</v>
      </c>
      <c r="F124" s="46">
        <v>8.1810300000000006E-3</v>
      </c>
      <c r="G124" s="46">
        <v>5.9544999999999997E-4</v>
      </c>
      <c r="H124" s="44">
        <v>3.3302600000000002E-2</v>
      </c>
    </row>
    <row r="125" spans="2:8">
      <c r="B125" s="42">
        <v>2043</v>
      </c>
      <c r="C125" s="5" t="s">
        <v>22</v>
      </c>
      <c r="D125" s="45">
        <v>6.9945099999999996E-2</v>
      </c>
      <c r="E125" s="46">
        <v>2.2567299999999998E-2</v>
      </c>
      <c r="F125" s="46">
        <v>7.8078599999999998E-3</v>
      </c>
      <c r="G125" s="46">
        <v>5.641E-4</v>
      </c>
      <c r="H125" s="44">
        <v>3.5061000000000002E-2</v>
      </c>
    </row>
    <row r="126" spans="2:8">
      <c r="B126" s="42">
        <v>2044</v>
      </c>
      <c r="C126" s="5" t="s">
        <v>22</v>
      </c>
      <c r="D126" s="45">
        <v>6.6928399999999999E-2</v>
      </c>
      <c r="E126" s="46">
        <v>2.2096500000000002E-2</v>
      </c>
      <c r="F126" s="46">
        <v>7.4699099999999997E-3</v>
      </c>
      <c r="G126" s="46">
        <v>5.3425E-4</v>
      </c>
      <c r="H126" s="44">
        <v>3.6714799999999999E-2</v>
      </c>
    </row>
    <row r="127" spans="2:8">
      <c r="B127" s="42">
        <v>2045</v>
      </c>
      <c r="C127" s="5" t="s">
        <v>22</v>
      </c>
      <c r="D127" s="45">
        <v>6.4202499999999996E-2</v>
      </c>
      <c r="E127" s="46">
        <v>2.1621600000000001E-2</v>
      </c>
      <c r="F127" s="46">
        <v>7.1648299999999996E-3</v>
      </c>
      <c r="G127" s="46">
        <v>5.0480000000000002E-4</v>
      </c>
      <c r="H127" s="44">
        <v>3.8290200000000003E-2</v>
      </c>
    </row>
    <row r="128" spans="2:8">
      <c r="B128" s="42">
        <v>2046</v>
      </c>
      <c r="C128" s="5" t="s">
        <v>22</v>
      </c>
      <c r="D128" s="45">
        <v>6.2268299999999999E-2</v>
      </c>
      <c r="E128" s="46">
        <v>2.12064E-2</v>
      </c>
      <c r="F128" s="46">
        <v>6.9505299999999999E-3</v>
      </c>
      <c r="G128" s="46">
        <v>4.7652000000000003E-4</v>
      </c>
      <c r="H128" s="44">
        <v>3.9615900000000003E-2</v>
      </c>
    </row>
    <row r="129" spans="2:8">
      <c r="B129" s="42">
        <v>2047</v>
      </c>
      <c r="C129" s="5" t="s">
        <v>22</v>
      </c>
      <c r="D129" s="45">
        <v>6.0804200000000003E-2</v>
      </c>
      <c r="E129" s="46">
        <v>2.0825300000000001E-2</v>
      </c>
      <c r="F129" s="46">
        <v>6.7900499999999997E-3</v>
      </c>
      <c r="G129" s="46">
        <v>4.4926999999999999E-4</v>
      </c>
      <c r="H129" s="44">
        <v>4.0779799999999998E-2</v>
      </c>
    </row>
    <row r="130" spans="2:8">
      <c r="B130" s="42">
        <v>2048</v>
      </c>
      <c r="C130" s="5" t="s">
        <v>22</v>
      </c>
      <c r="D130" s="45">
        <v>5.9889100000000001E-2</v>
      </c>
      <c r="E130" s="46">
        <v>2.04873E-2</v>
      </c>
      <c r="F130" s="46">
        <v>6.6924000000000003E-3</v>
      </c>
      <c r="G130" s="46">
        <v>4.2371999999999999E-4</v>
      </c>
      <c r="H130" s="44">
        <v>4.1720199999999999E-2</v>
      </c>
    </row>
    <row r="131" spans="2:8">
      <c r="B131" s="42">
        <v>2049</v>
      </c>
      <c r="C131" s="5" t="s">
        <v>22</v>
      </c>
      <c r="D131" s="45">
        <v>5.9588700000000001E-2</v>
      </c>
      <c r="E131" s="46">
        <v>2.0260400000000001E-2</v>
      </c>
      <c r="F131" s="46">
        <v>6.66514E-3</v>
      </c>
      <c r="G131" s="46">
        <v>4.0109E-4</v>
      </c>
      <c r="H131" s="44">
        <v>4.2383799999999999E-2</v>
      </c>
    </row>
    <row r="132" spans="2:8">
      <c r="B132" s="42">
        <v>2050</v>
      </c>
      <c r="C132" s="5" t="s">
        <v>22</v>
      </c>
      <c r="D132" s="45">
        <v>5.9088799999999997E-2</v>
      </c>
      <c r="E132" s="46">
        <v>2.0109100000000001E-2</v>
      </c>
      <c r="F132" s="46">
        <v>6.6144100000000003E-3</v>
      </c>
      <c r="G132" s="46">
        <v>3.7932999999999999E-4</v>
      </c>
      <c r="H132" s="44">
        <v>4.3177800000000002E-2</v>
      </c>
    </row>
    <row r="133" spans="2:8">
      <c r="B133" s="42">
        <v>2025</v>
      </c>
      <c r="C133" s="5" t="s">
        <v>23</v>
      </c>
      <c r="D133" s="45">
        <v>5.2507400000000003E-2</v>
      </c>
      <c r="E133" s="46">
        <v>1.0389000000000001E-2</v>
      </c>
      <c r="F133" s="46">
        <v>5.8716799999999998E-3</v>
      </c>
      <c r="G133" s="46">
        <v>3.6116000000000002E-4</v>
      </c>
      <c r="H133" s="44">
        <v>1.1252499999999999E-3</v>
      </c>
    </row>
    <row r="134" spans="2:8">
      <c r="B134" s="42">
        <v>2026</v>
      </c>
      <c r="C134" s="5" t="s">
        <v>23</v>
      </c>
      <c r="D134" s="45">
        <v>5.1135899999999998E-2</v>
      </c>
      <c r="E134" s="46">
        <v>1.0194999999999999E-2</v>
      </c>
      <c r="F134" s="46">
        <v>5.7161399999999998E-3</v>
      </c>
      <c r="G134" s="46">
        <v>3.5048000000000002E-4</v>
      </c>
      <c r="H134" s="44">
        <v>1.5588799999999999E-3</v>
      </c>
    </row>
    <row r="135" spans="2:8">
      <c r="B135" s="42">
        <v>2027</v>
      </c>
      <c r="C135" s="5" t="s">
        <v>23</v>
      </c>
      <c r="D135" s="45">
        <v>4.9661299999999999E-2</v>
      </c>
      <c r="E135" s="46">
        <v>9.9583099999999997E-3</v>
      </c>
      <c r="F135" s="46">
        <v>5.5486399999999996E-3</v>
      </c>
      <c r="G135" s="46">
        <v>3.4979999999999999E-4</v>
      </c>
      <c r="H135" s="44">
        <v>2.0981900000000002E-3</v>
      </c>
    </row>
    <row r="136" spans="2:8">
      <c r="B136" s="42">
        <v>2028</v>
      </c>
      <c r="C136" s="5" t="s">
        <v>23</v>
      </c>
      <c r="D136" s="45">
        <v>4.7904599999999999E-2</v>
      </c>
      <c r="E136" s="46">
        <v>9.7896000000000007E-3</v>
      </c>
      <c r="F136" s="46">
        <v>5.34908E-3</v>
      </c>
      <c r="G136" s="46">
        <v>2.6406999999999998E-4</v>
      </c>
      <c r="H136" s="44">
        <v>2.7410400000000001E-3</v>
      </c>
    </row>
    <row r="137" spans="2:8">
      <c r="B137" s="42">
        <v>2029</v>
      </c>
      <c r="C137" s="5" t="s">
        <v>23</v>
      </c>
      <c r="D137" s="45">
        <v>4.58871E-2</v>
      </c>
      <c r="E137" s="46">
        <v>9.4959299999999996E-3</v>
      </c>
      <c r="F137" s="46">
        <v>5.1199499999999998E-3</v>
      </c>
      <c r="G137" s="46">
        <v>2.7332000000000002E-4</v>
      </c>
      <c r="H137" s="44">
        <v>3.48774E-3</v>
      </c>
    </row>
    <row r="138" spans="2:8">
      <c r="B138" s="42">
        <v>2030</v>
      </c>
      <c r="C138" s="5" t="s">
        <v>23</v>
      </c>
      <c r="D138" s="45">
        <v>4.36169E-2</v>
      </c>
      <c r="E138" s="46">
        <v>9.1812500000000002E-3</v>
      </c>
      <c r="F138" s="46">
        <v>4.862E-3</v>
      </c>
      <c r="G138" s="46">
        <v>2.8041999999999997E-4</v>
      </c>
      <c r="H138" s="44">
        <v>4.3449099999999996E-3</v>
      </c>
    </row>
    <row r="139" spans="2:8">
      <c r="B139" s="42">
        <v>2031</v>
      </c>
      <c r="C139" s="5" t="s">
        <v>23</v>
      </c>
      <c r="D139" s="45">
        <v>4.1163699999999998E-2</v>
      </c>
      <c r="E139" s="46">
        <v>8.8765200000000006E-3</v>
      </c>
      <c r="F139" s="46">
        <v>4.5830999999999997E-3</v>
      </c>
      <c r="G139" s="46">
        <v>2.8058E-4</v>
      </c>
      <c r="H139" s="44">
        <v>5.2879299999999997E-3</v>
      </c>
    </row>
    <row r="140" spans="2:8">
      <c r="B140" s="42">
        <v>2032</v>
      </c>
      <c r="C140" s="5" t="s">
        <v>23</v>
      </c>
      <c r="D140" s="45">
        <v>3.85736E-2</v>
      </c>
      <c r="E140" s="46">
        <v>8.5602999999999999E-3</v>
      </c>
      <c r="F140" s="46">
        <v>4.2885700000000002E-3</v>
      </c>
      <c r="G140" s="46">
        <v>2.6918999999999999E-4</v>
      </c>
      <c r="H140" s="44">
        <v>6.3321699999999998E-3</v>
      </c>
    </row>
    <row r="141" spans="2:8">
      <c r="B141" s="42">
        <v>2033</v>
      </c>
      <c r="C141" s="5" t="s">
        <v>23</v>
      </c>
      <c r="D141" s="45">
        <v>3.6062900000000002E-2</v>
      </c>
      <c r="E141" s="46">
        <v>8.2421899999999999E-3</v>
      </c>
      <c r="F141" s="46">
        <v>4.0031499999999996E-3</v>
      </c>
      <c r="G141" s="46">
        <v>2.6423000000000001E-4</v>
      </c>
      <c r="H141" s="44">
        <v>7.3734600000000001E-3</v>
      </c>
    </row>
    <row r="142" spans="2:8">
      <c r="B142" s="42">
        <v>2034</v>
      </c>
      <c r="C142" s="5" t="s">
        <v>23</v>
      </c>
      <c r="D142" s="45">
        <v>3.3615600000000002E-2</v>
      </c>
      <c r="E142" s="46">
        <v>7.9283300000000008E-3</v>
      </c>
      <c r="F142" s="46">
        <v>3.7251300000000001E-3</v>
      </c>
      <c r="G142" s="46">
        <v>2.5033E-4</v>
      </c>
      <c r="H142" s="44">
        <v>8.4162100000000004E-3</v>
      </c>
    </row>
    <row r="143" spans="2:8">
      <c r="B143" s="42">
        <v>2035</v>
      </c>
      <c r="C143" s="5" t="s">
        <v>23</v>
      </c>
      <c r="D143" s="45">
        <v>3.11823E-2</v>
      </c>
      <c r="E143" s="46">
        <v>7.6351199999999996E-3</v>
      </c>
      <c r="F143" s="46">
        <v>3.4489199999999999E-3</v>
      </c>
      <c r="G143" s="46">
        <v>2.3604999999999999E-4</v>
      </c>
      <c r="H143" s="44">
        <v>9.4450999999999997E-3</v>
      </c>
    </row>
    <row r="144" spans="2:8">
      <c r="B144" s="42">
        <v>2036</v>
      </c>
      <c r="C144" s="5" t="s">
        <v>23</v>
      </c>
      <c r="D144" s="45">
        <v>2.87485E-2</v>
      </c>
      <c r="E144" s="46">
        <v>7.34674E-3</v>
      </c>
      <c r="F144" s="46">
        <v>3.17272E-3</v>
      </c>
      <c r="G144" s="46">
        <v>2.2206999999999999E-4</v>
      </c>
      <c r="H144" s="44">
        <v>1.0451999999999999E-2</v>
      </c>
    </row>
    <row r="145" spans="2:8">
      <c r="B145" s="42">
        <v>2037</v>
      </c>
      <c r="C145" s="5" t="s">
        <v>23</v>
      </c>
      <c r="D145" s="45">
        <v>2.6376E-2</v>
      </c>
      <c r="E145" s="46">
        <v>7.0924500000000001E-3</v>
      </c>
      <c r="F145" s="46">
        <v>2.9036499999999998E-3</v>
      </c>
      <c r="G145" s="46">
        <v>2.0885000000000001E-4</v>
      </c>
      <c r="H145" s="44">
        <v>1.1457800000000001E-2</v>
      </c>
    </row>
    <row r="146" spans="2:8">
      <c r="B146" s="42">
        <v>2038</v>
      </c>
      <c r="C146" s="5" t="s">
        <v>23</v>
      </c>
      <c r="D146" s="45">
        <v>2.4226299999999999E-2</v>
      </c>
      <c r="E146" s="46">
        <v>6.8941599999999999E-3</v>
      </c>
      <c r="F146" s="46">
        <v>2.6638299999999998E-3</v>
      </c>
      <c r="G146" s="46">
        <v>1.9743000000000001E-4</v>
      </c>
      <c r="H146" s="44">
        <v>1.2379599999999999E-2</v>
      </c>
    </row>
    <row r="147" spans="2:8">
      <c r="B147" s="42">
        <v>2039</v>
      </c>
      <c r="C147" s="5" t="s">
        <v>23</v>
      </c>
      <c r="D147" s="45">
        <v>2.2125700000000002E-2</v>
      </c>
      <c r="E147" s="46">
        <v>6.70208E-3</v>
      </c>
      <c r="F147" s="46">
        <v>2.4291600000000001E-3</v>
      </c>
      <c r="G147" s="46">
        <v>1.8692000000000001E-4</v>
      </c>
      <c r="H147" s="44">
        <v>1.32858E-2</v>
      </c>
    </row>
    <row r="148" spans="2:8">
      <c r="B148" s="42">
        <v>2040</v>
      </c>
      <c r="C148" s="5" t="s">
        <v>23</v>
      </c>
      <c r="D148" s="45">
        <v>2.0138300000000001E-2</v>
      </c>
      <c r="E148" s="46">
        <v>6.5419600000000003E-3</v>
      </c>
      <c r="F148" s="46">
        <v>2.2060299999999999E-3</v>
      </c>
      <c r="G148" s="46">
        <v>1.7661E-4</v>
      </c>
      <c r="H148" s="44">
        <v>1.41751E-2</v>
      </c>
    </row>
    <row r="149" spans="2:8">
      <c r="B149" s="42">
        <v>2041</v>
      </c>
      <c r="C149" s="5" t="s">
        <v>23</v>
      </c>
      <c r="D149" s="45">
        <v>1.8242700000000001E-2</v>
      </c>
      <c r="E149" s="46">
        <v>6.4027800000000003E-3</v>
      </c>
      <c r="F149" s="46">
        <v>1.9931100000000002E-3</v>
      </c>
      <c r="G149" s="46">
        <v>1.6688E-4</v>
      </c>
      <c r="H149" s="44">
        <v>1.5040400000000001E-2</v>
      </c>
    </row>
    <row r="150" spans="2:8">
      <c r="B150" s="42">
        <v>2042</v>
      </c>
      <c r="C150" s="5" t="s">
        <v>23</v>
      </c>
      <c r="D150" s="45">
        <v>1.6444400000000001E-2</v>
      </c>
      <c r="E150" s="46">
        <v>6.2847600000000003E-3</v>
      </c>
      <c r="F150" s="46">
        <v>1.7911400000000001E-3</v>
      </c>
      <c r="G150" s="46">
        <v>1.5783E-4</v>
      </c>
      <c r="H150" s="44">
        <v>1.5880600000000002E-2</v>
      </c>
    </row>
    <row r="151" spans="2:8">
      <c r="B151" s="42">
        <v>2043</v>
      </c>
      <c r="C151" s="5" t="s">
        <v>23</v>
      </c>
      <c r="D151" s="45">
        <v>1.5014400000000001E-2</v>
      </c>
      <c r="E151" s="46">
        <v>6.1777999999999998E-3</v>
      </c>
      <c r="F151" s="46">
        <v>1.63178E-3</v>
      </c>
      <c r="G151" s="46">
        <v>1.4924E-4</v>
      </c>
      <c r="H151" s="44">
        <v>1.65802E-2</v>
      </c>
    </row>
    <row r="152" spans="2:8">
      <c r="B152" s="42">
        <v>2044</v>
      </c>
      <c r="C152" s="5" t="s">
        <v>23</v>
      </c>
      <c r="D152" s="45">
        <v>1.3821399999999999E-2</v>
      </c>
      <c r="E152" s="46">
        <v>6.08341E-3</v>
      </c>
      <c r="F152" s="46">
        <v>1.49968E-3</v>
      </c>
      <c r="G152" s="46">
        <v>1.4118E-4</v>
      </c>
      <c r="H152" s="44">
        <v>1.71935E-2</v>
      </c>
    </row>
    <row r="153" spans="2:8">
      <c r="B153" s="42">
        <v>2045</v>
      </c>
      <c r="C153" s="5" t="s">
        <v>23</v>
      </c>
      <c r="D153" s="45">
        <v>1.2870599999999999E-2</v>
      </c>
      <c r="E153" s="46">
        <v>5.99316E-3</v>
      </c>
      <c r="F153" s="46">
        <v>1.3951199999999999E-3</v>
      </c>
      <c r="G153" s="46">
        <v>1.3336000000000001E-4</v>
      </c>
      <c r="H153" s="44">
        <v>1.7724799999999999E-2</v>
      </c>
    </row>
    <row r="154" spans="2:8">
      <c r="B154" s="42">
        <v>2046</v>
      </c>
      <c r="C154" s="5" t="s">
        <v>23</v>
      </c>
      <c r="D154" s="45">
        <v>1.21735E-2</v>
      </c>
      <c r="E154" s="46">
        <v>5.9213E-3</v>
      </c>
      <c r="F154" s="46">
        <v>1.31949E-3</v>
      </c>
      <c r="G154" s="46">
        <v>1.2594E-4</v>
      </c>
      <c r="H154" s="44">
        <v>1.81814E-2</v>
      </c>
    </row>
    <row r="155" spans="2:8">
      <c r="B155" s="42">
        <v>2047</v>
      </c>
      <c r="C155" s="5" t="s">
        <v>23</v>
      </c>
      <c r="D155" s="45">
        <v>1.17486E-2</v>
      </c>
      <c r="E155" s="46">
        <v>5.8639299999999998E-3</v>
      </c>
      <c r="F155" s="46">
        <v>1.2750000000000001E-3</v>
      </c>
      <c r="G155" s="46">
        <v>1.1888E-4</v>
      </c>
      <c r="H155" s="44">
        <v>1.8541700000000001E-2</v>
      </c>
    </row>
    <row r="156" spans="2:8">
      <c r="B156" s="42">
        <v>2048</v>
      </c>
      <c r="C156" s="5" t="s">
        <v>23</v>
      </c>
      <c r="D156" s="45">
        <v>1.1556E-2</v>
      </c>
      <c r="E156" s="46">
        <v>5.8227599999999997E-3</v>
      </c>
      <c r="F156" s="46">
        <v>1.25705E-3</v>
      </c>
      <c r="G156" s="46">
        <v>1.1236E-4</v>
      </c>
      <c r="H156" s="44">
        <v>1.8809099999999999E-2</v>
      </c>
    </row>
    <row r="157" spans="2:8">
      <c r="B157" s="42">
        <v>2049</v>
      </c>
      <c r="C157" s="5" t="s">
        <v>23</v>
      </c>
      <c r="D157" s="45">
        <v>1.15549E-2</v>
      </c>
      <c r="E157" s="46">
        <v>5.8131800000000003E-3</v>
      </c>
      <c r="F157" s="46">
        <v>1.2608999999999999E-3</v>
      </c>
      <c r="G157" s="46">
        <v>1.0666E-4</v>
      </c>
      <c r="H157" s="44">
        <v>1.89917E-2</v>
      </c>
    </row>
    <row r="158" spans="2:8">
      <c r="B158" s="42">
        <v>2050</v>
      </c>
      <c r="C158" s="5" t="s">
        <v>23</v>
      </c>
      <c r="D158" s="45">
        <v>1.15713E-2</v>
      </c>
      <c r="E158" s="46">
        <v>5.8183100000000001E-3</v>
      </c>
      <c r="F158" s="46">
        <v>1.26655E-3</v>
      </c>
      <c r="G158" s="46">
        <v>1.0105E-4</v>
      </c>
      <c r="H158" s="44">
        <v>1.91909E-2</v>
      </c>
    </row>
    <row r="159" spans="2:8">
      <c r="B159" s="42">
        <v>2025</v>
      </c>
      <c r="C159" s="5" t="s">
        <v>24</v>
      </c>
      <c r="D159" s="45">
        <v>0.97029799999999999</v>
      </c>
      <c r="E159" s="46">
        <v>0.26425900000000002</v>
      </c>
      <c r="F159" s="46">
        <v>0.10904800000000001</v>
      </c>
      <c r="G159" s="46">
        <v>8.4953500000000005E-3</v>
      </c>
      <c r="H159" s="44">
        <v>1.02588E-2</v>
      </c>
    </row>
    <row r="160" spans="2:8">
      <c r="B160" s="42">
        <v>2026</v>
      </c>
      <c r="C160" s="5" t="s">
        <v>24</v>
      </c>
      <c r="D160" s="45">
        <v>0.95420000000000005</v>
      </c>
      <c r="E160" s="46">
        <v>0.25998500000000002</v>
      </c>
      <c r="F160" s="46">
        <v>0.107239</v>
      </c>
      <c r="G160" s="46">
        <v>8.2722300000000002E-3</v>
      </c>
      <c r="H160" s="44">
        <v>1.4459400000000001E-2</v>
      </c>
    </row>
    <row r="161" spans="2:8">
      <c r="B161" s="42">
        <v>2027</v>
      </c>
      <c r="C161" s="5" t="s">
        <v>24</v>
      </c>
      <c r="D161" s="45">
        <v>0.93548299999999995</v>
      </c>
      <c r="E161" s="46">
        <v>0.25475900000000001</v>
      </c>
      <c r="F161" s="46">
        <v>0.10512199999999999</v>
      </c>
      <c r="G161" s="46">
        <v>8.2837399999999995E-3</v>
      </c>
      <c r="H161" s="44">
        <v>2.0995E-2</v>
      </c>
    </row>
    <row r="162" spans="2:8">
      <c r="B162" s="42">
        <v>2028</v>
      </c>
      <c r="C162" s="5" t="s">
        <v>24</v>
      </c>
      <c r="D162" s="45">
        <v>0.91326700000000005</v>
      </c>
      <c r="E162" s="46">
        <v>0.251139</v>
      </c>
      <c r="F162" s="46">
        <v>0.10260900000000001</v>
      </c>
      <c r="G162" s="46">
        <v>6.2750899999999997E-3</v>
      </c>
      <c r="H162" s="44">
        <v>2.86188E-2</v>
      </c>
    </row>
    <row r="163" spans="2:8">
      <c r="B163" s="42">
        <v>2029</v>
      </c>
      <c r="C163" s="5" t="s">
        <v>24</v>
      </c>
      <c r="D163" s="45">
        <v>0.885745</v>
      </c>
      <c r="E163" s="46">
        <v>0.24460200000000001</v>
      </c>
      <c r="F163" s="46">
        <v>9.9488400000000005E-2</v>
      </c>
      <c r="G163" s="46">
        <v>6.5168700000000001E-3</v>
      </c>
      <c r="H163" s="44">
        <v>3.8522399999999998E-2</v>
      </c>
    </row>
    <row r="164" spans="2:8">
      <c r="B164" s="42">
        <v>2030</v>
      </c>
      <c r="C164" s="5" t="s">
        <v>24</v>
      </c>
      <c r="D164" s="45">
        <v>0.85496899999999998</v>
      </c>
      <c r="E164" s="46">
        <v>0.237377</v>
      </c>
      <c r="F164" s="46">
        <v>9.5997200000000005E-2</v>
      </c>
      <c r="G164" s="46">
        <v>6.7077500000000002E-3</v>
      </c>
      <c r="H164" s="44">
        <v>4.9964000000000001E-2</v>
      </c>
    </row>
    <row r="165" spans="2:8">
      <c r="B165" s="42">
        <v>2031</v>
      </c>
      <c r="C165" s="5" t="s">
        <v>24</v>
      </c>
      <c r="D165" s="45">
        <v>0.821102</v>
      </c>
      <c r="E165" s="46">
        <v>0.23048299999999999</v>
      </c>
      <c r="F165" s="46">
        <v>9.2150899999999994E-2</v>
      </c>
      <c r="G165" s="46">
        <v>6.73552E-3</v>
      </c>
      <c r="H165" s="44">
        <v>6.28943E-2</v>
      </c>
    </row>
    <row r="166" spans="2:8">
      <c r="B166" s="42">
        <v>2032</v>
      </c>
      <c r="C166" s="5" t="s">
        <v>24</v>
      </c>
      <c r="D166" s="45">
        <v>0.78387700000000005</v>
      </c>
      <c r="E166" s="46">
        <v>0.22331799999999999</v>
      </c>
      <c r="F166" s="46">
        <v>8.7918899999999994E-2</v>
      </c>
      <c r="G166" s="46">
        <v>6.4866200000000002E-3</v>
      </c>
      <c r="H166" s="44">
        <v>7.8308299999999997E-2</v>
      </c>
    </row>
    <row r="167" spans="2:8">
      <c r="B167" s="42">
        <v>2033</v>
      </c>
      <c r="C167" s="5" t="s">
        <v>24</v>
      </c>
      <c r="D167" s="45">
        <v>0.749556</v>
      </c>
      <c r="E167" s="46">
        <v>0.216054</v>
      </c>
      <c r="F167" s="46">
        <v>8.4020200000000003E-2</v>
      </c>
      <c r="G167" s="46">
        <v>6.3915600000000001E-3</v>
      </c>
      <c r="H167" s="44">
        <v>9.3034000000000006E-2</v>
      </c>
    </row>
    <row r="168" spans="2:8">
      <c r="B168" s="42">
        <v>2034</v>
      </c>
      <c r="C168" s="5" t="s">
        <v>24</v>
      </c>
      <c r="D168" s="45">
        <v>0.71790100000000001</v>
      </c>
      <c r="E168" s="46">
        <v>0.20884800000000001</v>
      </c>
      <c r="F168" s="46">
        <v>8.0428799999999995E-2</v>
      </c>
      <c r="G168" s="46">
        <v>6.08005E-3</v>
      </c>
      <c r="H168" s="44">
        <v>0.107143</v>
      </c>
    </row>
    <row r="169" spans="2:8">
      <c r="B169" s="42">
        <v>2035</v>
      </c>
      <c r="C169" s="5" t="s">
        <v>24</v>
      </c>
      <c r="D169" s="45">
        <v>0.68775500000000001</v>
      </c>
      <c r="E169" s="46">
        <v>0.20215</v>
      </c>
      <c r="F169" s="46">
        <v>7.7013100000000001E-2</v>
      </c>
      <c r="G169" s="46">
        <v>5.7581899999999998E-3</v>
      </c>
      <c r="H169" s="44">
        <v>0.120463</v>
      </c>
    </row>
    <row r="170" spans="2:8">
      <c r="B170" s="42">
        <v>2036</v>
      </c>
      <c r="C170" s="5" t="s">
        <v>24</v>
      </c>
      <c r="D170" s="45">
        <v>0.65639899999999995</v>
      </c>
      <c r="E170" s="46">
        <v>0.19547200000000001</v>
      </c>
      <c r="F170" s="46">
        <v>7.3459200000000002E-2</v>
      </c>
      <c r="G170" s="46">
        <v>5.4411800000000003E-3</v>
      </c>
      <c r="H170" s="44">
        <v>0.13397899999999999</v>
      </c>
    </row>
    <row r="171" spans="2:8">
      <c r="B171" s="42">
        <v>2037</v>
      </c>
      <c r="C171" s="5" t="s">
        <v>24</v>
      </c>
      <c r="D171" s="45">
        <v>0.62530399999999997</v>
      </c>
      <c r="E171" s="46">
        <v>0.189608</v>
      </c>
      <c r="F171" s="46">
        <v>6.9935300000000006E-2</v>
      </c>
      <c r="G171" s="46">
        <v>5.14067E-3</v>
      </c>
      <c r="H171" s="44">
        <v>0.14791299999999999</v>
      </c>
    </row>
    <row r="172" spans="2:8">
      <c r="B172" s="42">
        <v>2038</v>
      </c>
      <c r="C172" s="5" t="s">
        <v>24</v>
      </c>
      <c r="D172" s="45">
        <v>0.59337899999999999</v>
      </c>
      <c r="E172" s="46">
        <v>0.184783</v>
      </c>
      <c r="F172" s="46">
        <v>6.6319699999999995E-2</v>
      </c>
      <c r="G172" s="46">
        <v>4.8725299999999999E-3</v>
      </c>
      <c r="H172" s="44">
        <v>0.162409</v>
      </c>
    </row>
    <row r="173" spans="2:8">
      <c r="B173" s="42">
        <v>2039</v>
      </c>
      <c r="C173" s="5" t="s">
        <v>24</v>
      </c>
      <c r="D173" s="45">
        <v>0.56133299999999997</v>
      </c>
      <c r="E173" s="46">
        <v>0.180063</v>
      </c>
      <c r="F173" s="46">
        <v>6.2696199999999994E-2</v>
      </c>
      <c r="G173" s="46">
        <v>4.6250600000000003E-3</v>
      </c>
      <c r="H173" s="44">
        <v>0.177009</v>
      </c>
    </row>
    <row r="174" spans="2:8">
      <c r="B174" s="42">
        <v>2040</v>
      </c>
      <c r="C174" s="5" t="s">
        <v>24</v>
      </c>
      <c r="D174" s="45">
        <v>0.53118799999999999</v>
      </c>
      <c r="E174" s="46">
        <v>0.176039</v>
      </c>
      <c r="F174" s="46">
        <v>5.92904E-2</v>
      </c>
      <c r="G174" s="46">
        <v>4.3791500000000001E-3</v>
      </c>
      <c r="H174" s="44">
        <v>0.19135099999999999</v>
      </c>
    </row>
    <row r="175" spans="2:8">
      <c r="B175" s="42">
        <v>2041</v>
      </c>
      <c r="C175" s="5" t="s">
        <v>24</v>
      </c>
      <c r="D175" s="45">
        <v>0.50244800000000001</v>
      </c>
      <c r="E175" s="46">
        <v>0.17250699999999999</v>
      </c>
      <c r="F175" s="46">
        <v>5.6046899999999997E-2</v>
      </c>
      <c r="G175" s="46">
        <v>4.1452700000000004E-3</v>
      </c>
      <c r="H175" s="44">
        <v>0.20535600000000001</v>
      </c>
    </row>
    <row r="176" spans="2:8">
      <c r="B176" s="42">
        <v>2042</v>
      </c>
      <c r="C176" s="5" t="s">
        <v>24</v>
      </c>
      <c r="D176" s="45">
        <v>0.47531000000000001</v>
      </c>
      <c r="E176" s="46">
        <v>0.16944999999999999</v>
      </c>
      <c r="F176" s="46">
        <v>5.2987800000000002E-2</v>
      </c>
      <c r="G176" s="46">
        <v>3.9263199999999996E-3</v>
      </c>
      <c r="H176" s="44">
        <v>0.218975</v>
      </c>
    </row>
    <row r="177" spans="2:8">
      <c r="B177" s="42">
        <v>2043</v>
      </c>
      <c r="C177" s="5" t="s">
        <v>24</v>
      </c>
      <c r="D177" s="45">
        <v>0.44982699999999998</v>
      </c>
      <c r="E177" s="46">
        <v>0.166603</v>
      </c>
      <c r="F177" s="46">
        <v>5.01196E-2</v>
      </c>
      <c r="G177" s="46">
        <v>3.7170300000000001E-3</v>
      </c>
      <c r="H177" s="44">
        <v>0.23191800000000001</v>
      </c>
    </row>
    <row r="178" spans="2:8">
      <c r="B178" s="42">
        <v>2044</v>
      </c>
      <c r="C178" s="5" t="s">
        <v>24</v>
      </c>
      <c r="D178" s="45">
        <v>0.429284</v>
      </c>
      <c r="E178" s="46">
        <v>0.16400999999999999</v>
      </c>
      <c r="F178" s="46">
        <v>4.7824100000000001E-2</v>
      </c>
      <c r="G178" s="46">
        <v>3.5187600000000001E-3</v>
      </c>
      <c r="H178" s="44">
        <v>0.243007</v>
      </c>
    </row>
    <row r="179" spans="2:8">
      <c r="B179" s="42">
        <v>2045</v>
      </c>
      <c r="C179" s="5" t="s">
        <v>24</v>
      </c>
      <c r="D179" s="45">
        <v>0.410659</v>
      </c>
      <c r="E179" s="46">
        <v>0.161463</v>
      </c>
      <c r="F179" s="46">
        <v>4.5745300000000003E-2</v>
      </c>
      <c r="G179" s="46">
        <v>3.3248499999999999E-3</v>
      </c>
      <c r="H179" s="44">
        <v>0.25355100000000003</v>
      </c>
    </row>
    <row r="180" spans="2:8">
      <c r="B180" s="42">
        <v>2046</v>
      </c>
      <c r="C180" s="5" t="s">
        <v>24</v>
      </c>
      <c r="D180" s="45">
        <v>0.39711299999999999</v>
      </c>
      <c r="E180" s="46">
        <v>0.15939400000000001</v>
      </c>
      <c r="F180" s="46">
        <v>4.42491E-2</v>
      </c>
      <c r="G180" s="46">
        <v>3.1393200000000001E-3</v>
      </c>
      <c r="H180" s="44">
        <v>0.26249099999999997</v>
      </c>
    </row>
    <row r="181" spans="2:8">
      <c r="B181" s="42">
        <v>2047</v>
      </c>
      <c r="C181" s="5" t="s">
        <v>24</v>
      </c>
      <c r="D181" s="45">
        <v>0.38667400000000002</v>
      </c>
      <c r="E181" s="46">
        <v>0.15775500000000001</v>
      </c>
      <c r="F181" s="46">
        <v>4.3108300000000002E-2</v>
      </c>
      <c r="G181" s="46">
        <v>2.9614300000000001E-3</v>
      </c>
      <c r="H181" s="44">
        <v>0.27031300000000003</v>
      </c>
    </row>
    <row r="182" spans="2:8">
      <c r="B182" s="42">
        <v>2048</v>
      </c>
      <c r="C182" s="5" t="s">
        <v>24</v>
      </c>
      <c r="D182" s="45">
        <v>0.37984600000000002</v>
      </c>
      <c r="E182" s="46">
        <v>0.15650600000000001</v>
      </c>
      <c r="F182" s="46">
        <v>4.2380599999999997E-2</v>
      </c>
      <c r="G182" s="46">
        <v>2.7967500000000002E-3</v>
      </c>
      <c r="H182" s="44">
        <v>0.27659800000000001</v>
      </c>
    </row>
    <row r="183" spans="2:8">
      <c r="B183" s="42">
        <v>2049</v>
      </c>
      <c r="C183" s="5" t="s">
        <v>24</v>
      </c>
      <c r="D183" s="45">
        <v>0.37701299999999999</v>
      </c>
      <c r="E183" s="46">
        <v>0.15607599999999999</v>
      </c>
      <c r="F183" s="46">
        <v>4.2110500000000002E-2</v>
      </c>
      <c r="G183" s="46">
        <v>2.6525400000000001E-3</v>
      </c>
      <c r="H183" s="44">
        <v>0.28103400000000001</v>
      </c>
    </row>
    <row r="184" spans="2:8">
      <c r="B184" s="42">
        <v>2050</v>
      </c>
      <c r="C184" s="5" t="s">
        <v>24</v>
      </c>
      <c r="D184" s="45">
        <v>0.37293300000000001</v>
      </c>
      <c r="E184" s="46">
        <v>0.15599499999999999</v>
      </c>
      <c r="F184" s="46">
        <v>4.1693500000000001E-2</v>
      </c>
      <c r="G184" s="46">
        <v>2.5090300000000002E-3</v>
      </c>
      <c r="H184" s="44">
        <v>0.28643999999999997</v>
      </c>
    </row>
    <row r="185" spans="2:8">
      <c r="B185" s="42">
        <v>2025</v>
      </c>
      <c r="C185" s="5" t="s">
        <v>25</v>
      </c>
      <c r="D185" s="45">
        <v>0.51637599999999995</v>
      </c>
      <c r="E185" s="46">
        <v>0.174181</v>
      </c>
      <c r="F185" s="46">
        <v>5.8129399999999998E-2</v>
      </c>
      <c r="G185" s="46">
        <v>5.5384900000000001E-3</v>
      </c>
      <c r="H185" s="44">
        <v>6.3063399999999997E-3</v>
      </c>
    </row>
    <row r="186" spans="2:8">
      <c r="B186" s="42">
        <v>2026</v>
      </c>
      <c r="C186" s="5" t="s">
        <v>25</v>
      </c>
      <c r="D186" s="45">
        <v>0.50778000000000001</v>
      </c>
      <c r="E186" s="46">
        <v>0.17085800000000001</v>
      </c>
      <c r="F186" s="46">
        <v>5.71599E-2</v>
      </c>
      <c r="G186" s="46">
        <v>5.3926699999999996E-3</v>
      </c>
      <c r="H186" s="44">
        <v>8.7110799999999995E-3</v>
      </c>
    </row>
    <row r="187" spans="2:8">
      <c r="B187" s="42">
        <v>2027</v>
      </c>
      <c r="C187" s="5" t="s">
        <v>25</v>
      </c>
      <c r="D187" s="45">
        <v>0.49779899999999999</v>
      </c>
      <c r="E187" s="46">
        <v>0.16697999999999999</v>
      </c>
      <c r="F187" s="46">
        <v>5.6027199999999999E-2</v>
      </c>
      <c r="G187" s="46">
        <v>5.39902E-3</v>
      </c>
      <c r="H187" s="44">
        <v>1.2363300000000001E-2</v>
      </c>
    </row>
    <row r="188" spans="2:8">
      <c r="B188" s="42">
        <v>2028</v>
      </c>
      <c r="C188" s="5" t="s">
        <v>25</v>
      </c>
      <c r="D188" s="45">
        <v>0.48594700000000002</v>
      </c>
      <c r="E188" s="46">
        <v>0.16441700000000001</v>
      </c>
      <c r="F188" s="46">
        <v>5.4682500000000002E-2</v>
      </c>
      <c r="G188" s="46">
        <v>4.0883600000000001E-3</v>
      </c>
      <c r="H188" s="44">
        <v>1.6627400000000001E-2</v>
      </c>
    </row>
    <row r="189" spans="2:8">
      <c r="B189" s="42">
        <v>2029</v>
      </c>
      <c r="C189" s="5" t="s">
        <v>25</v>
      </c>
      <c r="D189" s="45">
        <v>0.47128300000000001</v>
      </c>
      <c r="E189" s="46">
        <v>0.16025800000000001</v>
      </c>
      <c r="F189" s="46">
        <v>5.3015899999999998E-2</v>
      </c>
      <c r="G189" s="46">
        <v>4.24464E-3</v>
      </c>
      <c r="H189" s="44">
        <v>2.2115099999999999E-2</v>
      </c>
    </row>
    <row r="190" spans="2:8">
      <c r="B190" s="42">
        <v>2030</v>
      </c>
      <c r="C190" s="5" t="s">
        <v>25</v>
      </c>
      <c r="D190" s="45">
        <v>0.45489000000000002</v>
      </c>
      <c r="E190" s="46">
        <v>0.15548300000000001</v>
      </c>
      <c r="F190" s="46">
        <v>5.1152299999999998E-2</v>
      </c>
      <c r="G190" s="46">
        <v>4.36689E-3</v>
      </c>
      <c r="H190" s="44">
        <v>2.8466700000000001E-2</v>
      </c>
    </row>
    <row r="191" spans="2:8">
      <c r="B191" s="42">
        <v>2031</v>
      </c>
      <c r="C191" s="5" t="s">
        <v>25</v>
      </c>
      <c r="D191" s="45">
        <v>0.43687199999999998</v>
      </c>
      <c r="E191" s="46">
        <v>0.15101600000000001</v>
      </c>
      <c r="F191" s="46">
        <v>4.9102E-2</v>
      </c>
      <c r="G191" s="46">
        <v>4.3828499999999998E-3</v>
      </c>
      <c r="H191" s="44">
        <v>3.5603500000000003E-2</v>
      </c>
    </row>
    <row r="192" spans="2:8">
      <c r="B192" s="42">
        <v>2032</v>
      </c>
      <c r="C192" s="5" t="s">
        <v>25</v>
      </c>
      <c r="D192" s="45">
        <v>0.41708299999999998</v>
      </c>
      <c r="E192" s="46">
        <v>0.146454</v>
      </c>
      <c r="F192" s="46">
        <v>4.6848599999999997E-2</v>
      </c>
      <c r="G192" s="46">
        <v>4.2193600000000001E-3</v>
      </c>
      <c r="H192" s="44">
        <v>4.41555E-2</v>
      </c>
    </row>
    <row r="193" spans="2:8">
      <c r="B193" s="42">
        <v>2033</v>
      </c>
      <c r="C193" s="5" t="s">
        <v>25</v>
      </c>
      <c r="D193" s="45">
        <v>0.39881299999999997</v>
      </c>
      <c r="E193" s="46">
        <v>0.14180599999999999</v>
      </c>
      <c r="F193" s="46">
        <v>4.47696E-2</v>
      </c>
      <c r="G193" s="46">
        <v>4.1560900000000003E-3</v>
      </c>
      <c r="H193" s="44">
        <v>5.2321300000000001E-2</v>
      </c>
    </row>
    <row r="194" spans="2:8">
      <c r="B194" s="42">
        <v>2034</v>
      </c>
      <c r="C194" s="5" t="s">
        <v>25</v>
      </c>
      <c r="D194" s="45">
        <v>0.38194099999999997</v>
      </c>
      <c r="E194" s="46">
        <v>0.13716700000000001</v>
      </c>
      <c r="F194" s="46">
        <v>4.2852000000000001E-2</v>
      </c>
      <c r="G194" s="46">
        <v>3.9518699999999997E-3</v>
      </c>
      <c r="H194" s="44">
        <v>6.0156899999999999E-2</v>
      </c>
    </row>
    <row r="195" spans="2:8">
      <c r="B195" s="42">
        <v>2035</v>
      </c>
      <c r="C195" s="5" t="s">
        <v>25</v>
      </c>
      <c r="D195" s="45">
        <v>0.36580200000000002</v>
      </c>
      <c r="E195" s="46">
        <v>0.132882</v>
      </c>
      <c r="F195" s="46">
        <v>4.1019899999999998E-2</v>
      </c>
      <c r="G195" s="46">
        <v>3.7411599999999999E-3</v>
      </c>
      <c r="H195" s="44">
        <v>6.7595199999999994E-2</v>
      </c>
    </row>
    <row r="196" spans="2:8">
      <c r="B196" s="42">
        <v>2036</v>
      </c>
      <c r="C196" s="5" t="s">
        <v>25</v>
      </c>
      <c r="D196" s="45">
        <v>0.34900300000000001</v>
      </c>
      <c r="E196" s="46">
        <v>0.12857199999999999</v>
      </c>
      <c r="F196" s="46">
        <v>3.9112399999999999E-2</v>
      </c>
      <c r="G196" s="46">
        <v>3.5342199999999998E-3</v>
      </c>
      <c r="H196" s="44">
        <v>7.5128100000000003E-2</v>
      </c>
    </row>
    <row r="197" spans="2:8">
      <c r="B197" s="42">
        <v>2037</v>
      </c>
      <c r="C197" s="5" t="s">
        <v>25</v>
      </c>
      <c r="D197" s="45">
        <v>0.33235900000000002</v>
      </c>
      <c r="E197" s="46">
        <v>0.12481100000000001</v>
      </c>
      <c r="F197" s="46">
        <v>3.72228E-2</v>
      </c>
      <c r="G197" s="46">
        <v>3.3384299999999999E-3</v>
      </c>
      <c r="H197" s="44">
        <v>8.28739E-2</v>
      </c>
    </row>
    <row r="198" spans="2:8">
      <c r="B198" s="42">
        <v>2038</v>
      </c>
      <c r="C198" s="5" t="s">
        <v>25</v>
      </c>
      <c r="D198" s="45">
        <v>0.31529299999999999</v>
      </c>
      <c r="E198" s="46">
        <v>0.12171800000000001</v>
      </c>
      <c r="F198" s="46">
        <v>3.52868E-2</v>
      </c>
      <c r="G198" s="46">
        <v>3.1630199999999999E-3</v>
      </c>
      <c r="H198" s="44">
        <v>9.0891E-2</v>
      </c>
    </row>
    <row r="199" spans="2:8">
      <c r="B199" s="42">
        <v>2039</v>
      </c>
      <c r="C199" s="5" t="s">
        <v>25</v>
      </c>
      <c r="D199" s="45">
        <v>0.29816900000000002</v>
      </c>
      <c r="E199" s="46">
        <v>0.118655</v>
      </c>
      <c r="F199" s="46">
        <v>3.3347399999999999E-2</v>
      </c>
      <c r="G199" s="46">
        <v>3.00154E-3</v>
      </c>
      <c r="H199" s="44">
        <v>9.8944299999999999E-2</v>
      </c>
    </row>
    <row r="200" spans="2:8">
      <c r="B200" s="42">
        <v>2040</v>
      </c>
      <c r="C200" s="5" t="s">
        <v>25</v>
      </c>
      <c r="D200" s="45">
        <v>0.282113</v>
      </c>
      <c r="E200" s="46">
        <v>0.11608300000000001</v>
      </c>
      <c r="F200" s="46">
        <v>3.1530200000000001E-2</v>
      </c>
      <c r="G200" s="46">
        <v>2.8414999999999998E-3</v>
      </c>
      <c r="H200" s="44">
        <v>0.106832</v>
      </c>
    </row>
    <row r="201" spans="2:8">
      <c r="B201" s="42">
        <v>2041</v>
      </c>
      <c r="C201" s="5" t="s">
        <v>25</v>
      </c>
      <c r="D201" s="45">
        <v>0.26681100000000002</v>
      </c>
      <c r="E201" s="46">
        <v>0.113917</v>
      </c>
      <c r="F201" s="46">
        <v>2.98001E-2</v>
      </c>
      <c r="G201" s="46">
        <v>2.6894100000000002E-3</v>
      </c>
      <c r="H201" s="44">
        <v>0.114534</v>
      </c>
    </row>
    <row r="202" spans="2:8">
      <c r="B202" s="42">
        <v>2042</v>
      </c>
      <c r="C202" s="5" t="s">
        <v>25</v>
      </c>
      <c r="D202" s="45">
        <v>0.25240000000000001</v>
      </c>
      <c r="E202" s="46">
        <v>0.112049</v>
      </c>
      <c r="F202" s="46">
        <v>2.81725E-2</v>
      </c>
      <c r="G202" s="46">
        <v>2.5473100000000001E-3</v>
      </c>
      <c r="H202" s="44">
        <v>0.122004</v>
      </c>
    </row>
    <row r="203" spans="2:8">
      <c r="B203" s="42">
        <v>2043</v>
      </c>
      <c r="C203" s="5" t="s">
        <v>25</v>
      </c>
      <c r="D203" s="45">
        <v>0.23888400000000001</v>
      </c>
      <c r="E203" s="46">
        <v>0.110254</v>
      </c>
      <c r="F203" s="46">
        <v>2.6647899999999999E-2</v>
      </c>
      <c r="G203" s="46">
        <v>2.4115E-3</v>
      </c>
      <c r="H203" s="44">
        <v>0.12909799999999999</v>
      </c>
    </row>
    <row r="204" spans="2:8">
      <c r="B204" s="42">
        <v>2044</v>
      </c>
      <c r="C204" s="5" t="s">
        <v>25</v>
      </c>
      <c r="D204" s="45">
        <v>0.227939</v>
      </c>
      <c r="E204" s="46">
        <v>0.108611</v>
      </c>
      <c r="F204" s="46">
        <v>2.5421599999999999E-2</v>
      </c>
      <c r="G204" s="46">
        <v>2.2827400000000001E-3</v>
      </c>
      <c r="H204" s="44">
        <v>0.135212</v>
      </c>
    </row>
    <row r="205" spans="2:8">
      <c r="B205" s="42">
        <v>2045</v>
      </c>
      <c r="C205" s="5" t="s">
        <v>25</v>
      </c>
      <c r="D205" s="45">
        <v>0.21803</v>
      </c>
      <c r="E205" s="46">
        <v>0.10698000000000001</v>
      </c>
      <c r="F205" s="46">
        <v>2.4312199999999999E-2</v>
      </c>
      <c r="G205" s="46">
        <v>2.1563400000000001E-3</v>
      </c>
      <c r="H205" s="44">
        <v>0.14102300000000001</v>
      </c>
    </row>
    <row r="206" spans="2:8">
      <c r="B206" s="42">
        <v>2046</v>
      </c>
      <c r="C206" s="5" t="s">
        <v>25</v>
      </c>
      <c r="D206" s="45">
        <v>0.21082999999999999</v>
      </c>
      <c r="E206" s="46">
        <v>0.10566200000000001</v>
      </c>
      <c r="F206" s="46">
        <v>2.3513599999999999E-2</v>
      </c>
      <c r="G206" s="46">
        <v>2.03528E-3</v>
      </c>
      <c r="H206" s="44">
        <v>0.14596300000000001</v>
      </c>
    </row>
    <row r="207" spans="2:8">
      <c r="B207" s="42">
        <v>2047</v>
      </c>
      <c r="C207" s="5" t="s">
        <v>25</v>
      </c>
      <c r="D207" s="45">
        <v>0.205286</v>
      </c>
      <c r="E207" s="46">
        <v>0.104589</v>
      </c>
      <c r="F207" s="46">
        <v>2.2904399999999998E-2</v>
      </c>
      <c r="G207" s="46">
        <v>1.91931E-3</v>
      </c>
      <c r="H207" s="44">
        <v>0.150284</v>
      </c>
    </row>
    <row r="208" spans="2:8">
      <c r="B208" s="42">
        <v>2048</v>
      </c>
      <c r="C208" s="5" t="s">
        <v>25</v>
      </c>
      <c r="D208" s="45">
        <v>0.20164799999999999</v>
      </c>
      <c r="E208" s="46">
        <v>0.10378800000000001</v>
      </c>
      <c r="F208" s="46">
        <v>2.25133E-2</v>
      </c>
      <c r="G208" s="46">
        <v>1.81164E-3</v>
      </c>
      <c r="H208" s="44">
        <v>0.15377099999999999</v>
      </c>
    </row>
    <row r="209" spans="2:8">
      <c r="B209" s="42">
        <v>2049</v>
      </c>
      <c r="C209" s="5" t="s">
        <v>25</v>
      </c>
      <c r="D209" s="45">
        <v>0.20014299999999999</v>
      </c>
      <c r="E209" s="46">
        <v>0.103463</v>
      </c>
      <c r="F209" s="46">
        <v>2.2366400000000002E-2</v>
      </c>
      <c r="G209" s="46">
        <v>1.7173399999999999E-3</v>
      </c>
      <c r="H209" s="44">
        <v>0.15623000000000001</v>
      </c>
    </row>
    <row r="210" spans="2:8">
      <c r="B210" s="42">
        <v>2050</v>
      </c>
      <c r="C210" s="5" t="s">
        <v>25</v>
      </c>
      <c r="D210" s="45">
        <v>0.197964</v>
      </c>
      <c r="E210" s="46">
        <v>0.103411</v>
      </c>
      <c r="F210" s="46">
        <v>2.2140199999999999E-2</v>
      </c>
      <c r="G210" s="46">
        <v>1.62357E-3</v>
      </c>
      <c r="H210" s="44">
        <v>0.159217</v>
      </c>
    </row>
    <row r="211" spans="2:8">
      <c r="B211" s="42">
        <v>2025</v>
      </c>
      <c r="C211" s="5" t="s">
        <v>29</v>
      </c>
      <c r="D211" s="45">
        <v>0.16968900000000001</v>
      </c>
      <c r="E211" s="46">
        <v>9.0942400000000007E-2</v>
      </c>
      <c r="F211" s="46">
        <v>1.9020700000000001E-2</v>
      </c>
      <c r="G211" s="46">
        <v>3.0335900000000001E-3</v>
      </c>
      <c r="H211" s="44">
        <v>2.0082400000000001E-3</v>
      </c>
    </row>
    <row r="212" spans="2:8">
      <c r="B212" s="42">
        <v>2026</v>
      </c>
      <c r="C212" s="5" t="s">
        <v>29</v>
      </c>
      <c r="D212" s="45">
        <v>0.166934</v>
      </c>
      <c r="E212" s="46">
        <v>8.9451100000000006E-2</v>
      </c>
      <c r="F212" s="46">
        <v>1.8713500000000001E-2</v>
      </c>
      <c r="G212" s="46">
        <v>2.9609100000000002E-3</v>
      </c>
      <c r="H212" s="44">
        <v>2.8037100000000001E-3</v>
      </c>
    </row>
    <row r="213" spans="2:8">
      <c r="B213" s="42">
        <v>2027</v>
      </c>
      <c r="C213" s="5" t="s">
        <v>29</v>
      </c>
      <c r="D213" s="45">
        <v>0.163637</v>
      </c>
      <c r="E213" s="46">
        <v>8.7657399999999996E-2</v>
      </c>
      <c r="F213" s="46">
        <v>1.8342500000000001E-2</v>
      </c>
      <c r="G213" s="46">
        <v>2.9732399999999998E-3</v>
      </c>
      <c r="H213" s="44">
        <v>4.0409E-3</v>
      </c>
    </row>
    <row r="214" spans="2:8">
      <c r="B214" s="42">
        <v>2028</v>
      </c>
      <c r="C214" s="5" t="s">
        <v>29</v>
      </c>
      <c r="D214" s="45">
        <v>0.15973300000000001</v>
      </c>
      <c r="E214" s="46">
        <v>8.6575399999999997E-2</v>
      </c>
      <c r="F214" s="46">
        <v>1.7902600000000001E-2</v>
      </c>
      <c r="G214" s="46">
        <v>2.2596199999999999E-3</v>
      </c>
      <c r="H214" s="44">
        <v>5.4859699999999997E-3</v>
      </c>
    </row>
    <row r="215" spans="2:8">
      <c r="B215" s="42">
        <v>2029</v>
      </c>
      <c r="C215" s="5" t="s">
        <v>29</v>
      </c>
      <c r="D215" s="45">
        <v>0.154921</v>
      </c>
      <c r="E215" s="46">
        <v>8.4561999999999998E-2</v>
      </c>
      <c r="F215" s="46">
        <v>1.73589E-2</v>
      </c>
      <c r="G215" s="46">
        <v>2.3556200000000001E-3</v>
      </c>
      <c r="H215" s="44">
        <v>7.3457799999999997E-3</v>
      </c>
    </row>
    <row r="216" spans="2:8">
      <c r="B216" s="42">
        <v>2030</v>
      </c>
      <c r="C216" s="5" t="s">
        <v>29</v>
      </c>
      <c r="D216" s="45">
        <v>0.14955399999999999</v>
      </c>
      <c r="E216" s="46">
        <v>8.2306099999999993E-2</v>
      </c>
      <c r="F216" s="46">
        <v>1.6752099999999999E-2</v>
      </c>
      <c r="G216" s="46">
        <v>2.4358000000000001E-3</v>
      </c>
      <c r="H216" s="44">
        <v>9.4950599999999996E-3</v>
      </c>
    </row>
    <row r="217" spans="2:8">
      <c r="B217" s="42">
        <v>2031</v>
      </c>
      <c r="C217" s="5" t="s">
        <v>29</v>
      </c>
      <c r="D217" s="45">
        <v>0.143678</v>
      </c>
      <c r="E217" s="46">
        <v>8.0082799999999996E-2</v>
      </c>
      <c r="F217" s="46">
        <v>1.60866E-2</v>
      </c>
      <c r="G217" s="46">
        <v>2.4543299999999998E-3</v>
      </c>
      <c r="H217" s="44">
        <v>1.1976499999999999E-2</v>
      </c>
    </row>
    <row r="218" spans="2:8">
      <c r="B218" s="42">
        <v>2032</v>
      </c>
      <c r="C218" s="5" t="s">
        <v>29</v>
      </c>
      <c r="D218" s="45">
        <v>0.13721900000000001</v>
      </c>
      <c r="E218" s="46">
        <v>7.7723600000000004E-2</v>
      </c>
      <c r="F218" s="46">
        <v>1.53539E-2</v>
      </c>
      <c r="G218" s="46">
        <v>2.3705200000000001E-3</v>
      </c>
      <c r="H218" s="44">
        <v>1.50992E-2</v>
      </c>
    </row>
    <row r="219" spans="2:8">
      <c r="B219" s="42">
        <v>2033</v>
      </c>
      <c r="C219" s="5" t="s">
        <v>29</v>
      </c>
      <c r="D219" s="45">
        <v>0.131248</v>
      </c>
      <c r="E219" s="46">
        <v>7.5267100000000003E-2</v>
      </c>
      <c r="F219" s="46">
        <v>1.46772E-2</v>
      </c>
      <c r="G219" s="46">
        <v>2.3413000000000002E-3</v>
      </c>
      <c r="H219" s="44">
        <v>1.81061E-2</v>
      </c>
    </row>
    <row r="220" spans="2:8">
      <c r="B220" s="42">
        <v>2034</v>
      </c>
      <c r="C220" s="5" t="s">
        <v>29</v>
      </c>
      <c r="D220" s="45">
        <v>0.125718</v>
      </c>
      <c r="E220" s="46">
        <v>7.2803099999999996E-2</v>
      </c>
      <c r="F220" s="46">
        <v>1.40514E-2</v>
      </c>
      <c r="G220" s="46">
        <v>2.2320600000000001E-3</v>
      </c>
      <c r="H220" s="44">
        <v>2.0999199999999999E-2</v>
      </c>
    </row>
    <row r="221" spans="2:8">
      <c r="B221" s="42">
        <v>2035</v>
      </c>
      <c r="C221" s="5" t="s">
        <v>29</v>
      </c>
      <c r="D221" s="45">
        <v>0.120602</v>
      </c>
      <c r="E221" s="46">
        <v>7.0511500000000005E-2</v>
      </c>
      <c r="F221" s="46">
        <v>1.3473600000000001E-2</v>
      </c>
      <c r="G221" s="46">
        <v>2.1182800000000002E-3</v>
      </c>
      <c r="H221" s="44">
        <v>2.3676900000000001E-2</v>
      </c>
    </row>
    <row r="222" spans="2:8">
      <c r="B222" s="42">
        <v>2036</v>
      </c>
      <c r="C222" s="5" t="s">
        <v>29</v>
      </c>
      <c r="D222" s="45">
        <v>0.11529499999999999</v>
      </c>
      <c r="E222" s="46">
        <v>6.82006E-2</v>
      </c>
      <c r="F222" s="46">
        <v>1.2873799999999999E-2</v>
      </c>
      <c r="G222" s="46">
        <v>2.0056900000000001E-3</v>
      </c>
      <c r="H222" s="44">
        <v>2.63615E-2</v>
      </c>
    </row>
    <row r="223" spans="2:8">
      <c r="B223" s="42">
        <v>2037</v>
      </c>
      <c r="C223" s="5" t="s">
        <v>29</v>
      </c>
      <c r="D223" s="45">
        <v>0.11002099999999999</v>
      </c>
      <c r="E223" s="46">
        <v>6.6167799999999999E-2</v>
      </c>
      <c r="F223" s="46">
        <v>1.22778E-2</v>
      </c>
      <c r="G223" s="46">
        <v>1.89835E-3</v>
      </c>
      <c r="H223" s="44">
        <v>2.9132499999999999E-2</v>
      </c>
    </row>
    <row r="224" spans="2:8">
      <c r="B224" s="42">
        <v>2038</v>
      </c>
      <c r="C224" s="5" t="s">
        <v>29</v>
      </c>
      <c r="D224" s="45">
        <v>0.10456600000000001</v>
      </c>
      <c r="E224" s="46">
        <v>6.4436099999999996E-2</v>
      </c>
      <c r="F224" s="46">
        <v>1.1661700000000001E-2</v>
      </c>
      <c r="G224" s="46">
        <v>1.7999800000000001E-3</v>
      </c>
      <c r="H224" s="44">
        <v>3.2002999999999997E-2</v>
      </c>
    </row>
    <row r="225" spans="2:8">
      <c r="B225" s="42">
        <v>2039</v>
      </c>
      <c r="C225" s="5" t="s">
        <v>29</v>
      </c>
      <c r="D225" s="45">
        <v>9.9103399999999994E-2</v>
      </c>
      <c r="E225" s="46">
        <v>6.2698199999999996E-2</v>
      </c>
      <c r="F225" s="46">
        <v>1.1045599999999999E-2</v>
      </c>
      <c r="G225" s="46">
        <v>1.70827E-3</v>
      </c>
      <c r="H225" s="44">
        <v>3.4873700000000001E-2</v>
      </c>
    </row>
    <row r="226" spans="2:8">
      <c r="B226" s="42">
        <v>2040</v>
      </c>
      <c r="C226" s="5" t="s">
        <v>29</v>
      </c>
      <c r="D226" s="45">
        <v>9.4007199999999999E-2</v>
      </c>
      <c r="E226" s="46">
        <v>6.1205700000000002E-2</v>
      </c>
      <c r="F226" s="46">
        <v>1.04714E-2</v>
      </c>
      <c r="G226" s="46">
        <v>1.6165800000000001E-3</v>
      </c>
      <c r="H226" s="44">
        <v>3.7688800000000001E-2</v>
      </c>
    </row>
    <row r="227" spans="2:8">
      <c r="B227" s="42">
        <v>2041</v>
      </c>
      <c r="C227" s="5" t="s">
        <v>29</v>
      </c>
      <c r="D227" s="45">
        <v>8.9151800000000003E-2</v>
      </c>
      <c r="E227" s="46">
        <v>5.9909700000000003E-2</v>
      </c>
      <c r="F227" s="46">
        <v>9.9250199999999997E-3</v>
      </c>
      <c r="G227" s="46">
        <v>1.5290499999999999E-3</v>
      </c>
      <c r="H227" s="44">
        <v>4.0447299999999999E-2</v>
      </c>
    </row>
    <row r="228" spans="2:8">
      <c r="B228" s="42">
        <v>2042</v>
      </c>
      <c r="C228" s="5" t="s">
        <v>29</v>
      </c>
      <c r="D228" s="45">
        <v>8.455E-2</v>
      </c>
      <c r="E228" s="46">
        <v>5.8765999999999999E-2</v>
      </c>
      <c r="F228" s="46">
        <v>9.4077499999999994E-3</v>
      </c>
      <c r="G228" s="46">
        <v>1.4466800000000001E-3</v>
      </c>
      <c r="H228" s="44">
        <v>4.3145299999999998E-2</v>
      </c>
    </row>
    <row r="229" spans="2:8">
      <c r="B229" s="42">
        <v>2043</v>
      </c>
      <c r="C229" s="5" t="s">
        <v>29</v>
      </c>
      <c r="D229" s="45">
        <v>8.0211599999999994E-2</v>
      </c>
      <c r="E229" s="46">
        <v>5.7674099999999999E-2</v>
      </c>
      <c r="F229" s="46">
        <v>8.9208900000000008E-3</v>
      </c>
      <c r="G229" s="46">
        <v>1.36772E-3</v>
      </c>
      <c r="H229" s="44">
        <v>4.5720400000000001E-2</v>
      </c>
    </row>
    <row r="230" spans="2:8">
      <c r="B230" s="42">
        <v>2044</v>
      </c>
      <c r="C230" s="5" t="s">
        <v>29</v>
      </c>
      <c r="D230" s="45">
        <v>7.6783799999999999E-2</v>
      </c>
      <c r="E230" s="46">
        <v>5.6656900000000003E-2</v>
      </c>
      <c r="F230" s="46">
        <v>8.5397800000000003E-3</v>
      </c>
      <c r="G230" s="46">
        <v>1.2925300000000001E-3</v>
      </c>
      <c r="H230" s="44">
        <v>4.7934600000000001E-2</v>
      </c>
    </row>
    <row r="231" spans="2:8">
      <c r="B231" s="42">
        <v>2045</v>
      </c>
      <c r="C231" s="5" t="s">
        <v>29</v>
      </c>
      <c r="D231" s="45">
        <v>7.3698600000000003E-2</v>
      </c>
      <c r="E231" s="46">
        <v>5.5667599999999998E-2</v>
      </c>
      <c r="F231" s="46">
        <v>8.1974200000000004E-3</v>
      </c>
      <c r="G231" s="46">
        <v>1.21934E-3</v>
      </c>
      <c r="H231" s="44">
        <v>5.0033399999999999E-2</v>
      </c>
    </row>
    <row r="232" spans="2:8">
      <c r="B232" s="42">
        <v>2046</v>
      </c>
      <c r="C232" s="5" t="s">
        <v>29</v>
      </c>
      <c r="D232" s="45">
        <v>7.1482699999999996E-2</v>
      </c>
      <c r="E232" s="46">
        <v>5.4821300000000003E-2</v>
      </c>
      <c r="F232" s="46">
        <v>7.9548099999999997E-3</v>
      </c>
      <c r="G232" s="46">
        <v>1.1487299999999999E-3</v>
      </c>
      <c r="H232" s="44">
        <v>5.1843300000000002E-2</v>
      </c>
    </row>
    <row r="233" spans="2:8">
      <c r="B233" s="42">
        <v>2047</v>
      </c>
      <c r="C233" s="5" t="s">
        <v>29</v>
      </c>
      <c r="D233" s="45">
        <v>6.9808599999999998E-2</v>
      </c>
      <c r="E233" s="46">
        <v>5.4072200000000001E-2</v>
      </c>
      <c r="F233" s="46">
        <v>7.7742100000000001E-3</v>
      </c>
      <c r="G233" s="46">
        <v>1.08033E-3</v>
      </c>
      <c r="H233" s="44">
        <v>5.3437400000000003E-2</v>
      </c>
    </row>
    <row r="234" spans="2:8">
      <c r="B234" s="42">
        <v>2048</v>
      </c>
      <c r="C234" s="5" t="s">
        <v>29</v>
      </c>
      <c r="D234" s="45">
        <v>6.8740800000000005E-2</v>
      </c>
      <c r="E234" s="46">
        <v>5.3444499999999999E-2</v>
      </c>
      <c r="F234" s="46">
        <v>7.6630500000000002E-3</v>
      </c>
      <c r="G234" s="46">
        <v>1.0161899999999999E-3</v>
      </c>
      <c r="H234" s="44">
        <v>5.47447E-2</v>
      </c>
    </row>
    <row r="235" spans="2:8">
      <c r="B235" s="42">
        <v>2049</v>
      </c>
      <c r="C235" s="5" t="s">
        <v>29</v>
      </c>
      <c r="D235" s="45">
        <v>6.8399199999999993E-2</v>
      </c>
      <c r="E235" s="46">
        <v>5.3050899999999998E-2</v>
      </c>
      <c r="F235" s="46">
        <v>7.6350599999999999E-3</v>
      </c>
      <c r="G235" s="46">
        <v>9.5889E-4</v>
      </c>
      <c r="H235" s="44">
        <v>5.5687800000000003E-2</v>
      </c>
    </row>
    <row r="236" spans="2:8">
      <c r="B236" s="42">
        <v>2050</v>
      </c>
      <c r="C236" s="5" t="s">
        <v>29</v>
      </c>
      <c r="D236" s="45">
        <v>6.7857799999999996E-2</v>
      </c>
      <c r="E236" s="46">
        <v>5.29011E-2</v>
      </c>
      <c r="F236" s="46">
        <v>7.5834800000000001E-3</v>
      </c>
      <c r="G236" s="46">
        <v>9.0448999999999998E-4</v>
      </c>
      <c r="H236" s="44">
        <v>5.6726400000000003E-2</v>
      </c>
    </row>
    <row r="237" spans="2:8">
      <c r="B237" s="42">
        <v>2025</v>
      </c>
      <c r="C237" s="5" t="s">
        <v>84</v>
      </c>
      <c r="D237" s="45">
        <v>8.9144600000000004E-2</v>
      </c>
      <c r="E237" s="46">
        <v>5.0115199999999999E-2</v>
      </c>
      <c r="F237" s="46">
        <v>9.9927599999999998E-3</v>
      </c>
      <c r="G237" s="46">
        <v>1.7492899999999999E-3</v>
      </c>
      <c r="H237" s="44">
        <v>1.1174100000000001E-3</v>
      </c>
    </row>
    <row r="238" spans="2:8">
      <c r="B238" s="42">
        <v>2026</v>
      </c>
      <c r="C238" s="5" t="s">
        <v>84</v>
      </c>
      <c r="D238" s="45">
        <v>8.76469E-2</v>
      </c>
      <c r="E238" s="46">
        <v>4.9361299999999997E-2</v>
      </c>
      <c r="F238" s="46">
        <v>9.8255500000000006E-3</v>
      </c>
      <c r="G238" s="46">
        <v>1.70794E-3</v>
      </c>
      <c r="H238" s="44">
        <v>1.5652299999999999E-3</v>
      </c>
    </row>
    <row r="239" spans="2:8">
      <c r="B239" s="42">
        <v>2027</v>
      </c>
      <c r="C239" s="5" t="s">
        <v>84</v>
      </c>
      <c r="D239" s="45">
        <v>8.5896100000000003E-2</v>
      </c>
      <c r="E239" s="46">
        <v>4.8405499999999997E-2</v>
      </c>
      <c r="F239" s="46">
        <v>9.6285899999999994E-3</v>
      </c>
      <c r="G239" s="46">
        <v>1.7154E-3</v>
      </c>
      <c r="H239" s="44">
        <v>2.2367799999999998E-3</v>
      </c>
    </row>
    <row r="240" spans="2:8">
      <c r="B240" s="42">
        <v>2028</v>
      </c>
      <c r="C240" s="5" t="s">
        <v>84</v>
      </c>
      <c r="D240" s="45">
        <v>8.3825899999999995E-2</v>
      </c>
      <c r="E240" s="46">
        <v>4.7806700000000001E-2</v>
      </c>
      <c r="F240" s="46">
        <v>9.3954499999999996E-3</v>
      </c>
      <c r="G240" s="46">
        <v>1.3036899999999999E-3</v>
      </c>
      <c r="H240" s="44">
        <v>3.0285199999999998E-3</v>
      </c>
    </row>
    <row r="241" spans="2:8">
      <c r="B241" s="42">
        <v>2029</v>
      </c>
      <c r="C241" s="5" t="s">
        <v>84</v>
      </c>
      <c r="D241" s="45">
        <v>8.1279199999999996E-2</v>
      </c>
      <c r="E241" s="46">
        <v>4.6598199999999999E-2</v>
      </c>
      <c r="F241" s="46">
        <v>9.1078300000000008E-3</v>
      </c>
      <c r="G241" s="46">
        <v>1.35848E-3</v>
      </c>
      <c r="H241" s="44">
        <v>4.0571799999999996E-3</v>
      </c>
    </row>
    <row r="242" spans="2:8">
      <c r="B242" s="42">
        <v>2030</v>
      </c>
      <c r="C242" s="5" t="s">
        <v>84</v>
      </c>
      <c r="D242" s="45">
        <v>7.8441499999999997E-2</v>
      </c>
      <c r="E242" s="46">
        <v>4.5258899999999998E-2</v>
      </c>
      <c r="F242" s="46">
        <v>8.7870399999999994E-3</v>
      </c>
      <c r="G242" s="46">
        <v>1.40321E-3</v>
      </c>
      <c r="H242" s="44">
        <v>5.2644099999999997E-3</v>
      </c>
    </row>
    <row r="243" spans="2:8">
      <c r="B243" s="42">
        <v>2031</v>
      </c>
      <c r="C243" s="5" t="s">
        <v>84</v>
      </c>
      <c r="D243" s="45">
        <v>7.5336500000000001E-2</v>
      </c>
      <c r="E243" s="46">
        <v>4.3963700000000001E-2</v>
      </c>
      <c r="F243" s="46">
        <v>8.4355100000000002E-3</v>
      </c>
      <c r="G243" s="46">
        <v>1.4138E-3</v>
      </c>
      <c r="H243" s="44">
        <v>6.6134100000000001E-3</v>
      </c>
    </row>
    <row r="244" spans="2:8">
      <c r="B244" s="42">
        <v>2032</v>
      </c>
      <c r="C244" s="5" t="s">
        <v>84</v>
      </c>
      <c r="D244" s="45">
        <v>7.1935799999999994E-2</v>
      </c>
      <c r="E244" s="46">
        <v>4.2599400000000003E-2</v>
      </c>
      <c r="F244" s="46">
        <v>8.0499200000000003E-3</v>
      </c>
      <c r="G244" s="46">
        <v>1.3661599999999999E-3</v>
      </c>
      <c r="H244" s="44">
        <v>8.3020999999999998E-3</v>
      </c>
    </row>
    <row r="245" spans="2:8">
      <c r="B245" s="42">
        <v>2033</v>
      </c>
      <c r="C245" s="5" t="s">
        <v>84</v>
      </c>
      <c r="D245" s="45">
        <v>6.8793900000000005E-2</v>
      </c>
      <c r="E245" s="46">
        <v>4.1167799999999997E-2</v>
      </c>
      <c r="F245" s="46">
        <v>7.6939799999999996E-3</v>
      </c>
      <c r="G245" s="46">
        <v>1.34947E-3</v>
      </c>
      <c r="H245" s="44">
        <v>9.9291599999999994E-3</v>
      </c>
    </row>
    <row r="246" spans="2:8">
      <c r="B246" s="42">
        <v>2034</v>
      </c>
      <c r="C246" s="5" t="s">
        <v>84</v>
      </c>
      <c r="D246" s="45">
        <v>6.5883899999999995E-2</v>
      </c>
      <c r="E246" s="46">
        <v>3.9736899999999999E-2</v>
      </c>
      <c r="F246" s="46">
        <v>7.3647699999999997E-3</v>
      </c>
      <c r="G246" s="46">
        <v>1.2866500000000001E-3</v>
      </c>
      <c r="H246" s="44">
        <v>1.1493E-2</v>
      </c>
    </row>
    <row r="247" spans="2:8">
      <c r="B247" s="42">
        <v>2035</v>
      </c>
      <c r="C247" s="5" t="s">
        <v>84</v>
      </c>
      <c r="D247" s="45">
        <v>6.3095700000000005E-2</v>
      </c>
      <c r="E247" s="46">
        <v>3.8402100000000002E-2</v>
      </c>
      <c r="F247" s="46">
        <v>7.0497299999999997E-3</v>
      </c>
      <c r="G247" s="46">
        <v>1.22123E-3</v>
      </c>
      <c r="H247" s="44">
        <v>1.29871E-2</v>
      </c>
    </row>
    <row r="248" spans="2:8">
      <c r="B248" s="42">
        <v>2036</v>
      </c>
      <c r="C248" s="5" t="s">
        <v>84</v>
      </c>
      <c r="D248" s="45">
        <v>6.0192200000000001E-2</v>
      </c>
      <c r="E248" s="46">
        <v>3.7061200000000002E-2</v>
      </c>
      <c r="F248" s="46">
        <v>6.7214900000000001E-3</v>
      </c>
      <c r="G248" s="46">
        <v>1.1562600000000001E-3</v>
      </c>
      <c r="H248" s="44">
        <v>1.4490299999999999E-2</v>
      </c>
    </row>
    <row r="249" spans="2:8">
      <c r="B249" s="42">
        <v>2037</v>
      </c>
      <c r="C249" s="5" t="s">
        <v>84</v>
      </c>
      <c r="D249" s="45">
        <v>5.7317300000000002E-2</v>
      </c>
      <c r="E249" s="46">
        <v>3.5881799999999998E-2</v>
      </c>
      <c r="F249" s="46">
        <v>6.3965100000000002E-3</v>
      </c>
      <c r="G249" s="46">
        <v>1.0944699999999999E-3</v>
      </c>
      <c r="H249" s="44">
        <v>1.6032500000000002E-2</v>
      </c>
    </row>
    <row r="250" spans="2:8">
      <c r="B250" s="42">
        <v>2038</v>
      </c>
      <c r="C250" s="5" t="s">
        <v>84</v>
      </c>
      <c r="D250" s="45">
        <v>5.4363700000000001E-2</v>
      </c>
      <c r="E250" s="46">
        <v>3.4864699999999998E-2</v>
      </c>
      <c r="F250" s="46">
        <v>6.06282E-3</v>
      </c>
      <c r="G250" s="46">
        <v>1.03754E-3</v>
      </c>
      <c r="H250" s="44">
        <v>1.7618399999999999E-2</v>
      </c>
    </row>
    <row r="251" spans="2:8">
      <c r="B251" s="42">
        <v>2039</v>
      </c>
      <c r="C251" s="5" t="s">
        <v>84</v>
      </c>
      <c r="D251" s="45">
        <v>5.1404600000000002E-2</v>
      </c>
      <c r="E251" s="46">
        <v>3.3851399999999997E-2</v>
      </c>
      <c r="F251" s="46">
        <v>5.7290500000000003E-3</v>
      </c>
      <c r="G251" s="46">
        <v>9.8438999999999992E-4</v>
      </c>
      <c r="H251" s="44">
        <v>1.9203700000000001E-2</v>
      </c>
    </row>
    <row r="252" spans="2:8">
      <c r="B252" s="42">
        <v>2040</v>
      </c>
      <c r="C252" s="5" t="s">
        <v>84</v>
      </c>
      <c r="D252" s="45">
        <v>4.8651800000000002E-2</v>
      </c>
      <c r="E252" s="46">
        <v>3.2978599999999997E-2</v>
      </c>
      <c r="F252" s="46">
        <v>5.4188800000000001E-3</v>
      </c>
      <c r="G252" s="46">
        <v>9.3134000000000001E-4</v>
      </c>
      <c r="H252" s="44">
        <v>2.0754399999999999E-2</v>
      </c>
    </row>
    <row r="253" spans="2:8">
      <c r="B253" s="42">
        <v>2041</v>
      </c>
      <c r="C253" s="5" t="s">
        <v>84</v>
      </c>
      <c r="D253" s="45">
        <v>4.6018200000000002E-2</v>
      </c>
      <c r="E253" s="46">
        <v>3.2201300000000002E-2</v>
      </c>
      <c r="F253" s="46">
        <v>5.1224299999999999E-3</v>
      </c>
      <c r="G253" s="46">
        <v>8.8060999999999999E-4</v>
      </c>
      <c r="H253" s="44">
        <v>2.22808E-2</v>
      </c>
    </row>
    <row r="254" spans="2:8">
      <c r="B254" s="42">
        <v>2042</v>
      </c>
      <c r="C254" s="5" t="s">
        <v>84</v>
      </c>
      <c r="D254" s="45">
        <v>4.3533099999999998E-2</v>
      </c>
      <c r="E254" s="46">
        <v>3.1513399999999997E-2</v>
      </c>
      <c r="F254" s="46">
        <v>4.8430399999999998E-3</v>
      </c>
      <c r="G254" s="46">
        <v>8.3281999999999996E-4</v>
      </c>
      <c r="H254" s="44">
        <v>2.37694E-2</v>
      </c>
    </row>
    <row r="255" spans="2:8">
      <c r="B255" s="42">
        <v>2043</v>
      </c>
      <c r="C255" s="5" t="s">
        <v>84</v>
      </c>
      <c r="D255" s="45">
        <v>4.1194599999999998E-2</v>
      </c>
      <c r="E255" s="46">
        <v>3.0870399999999999E-2</v>
      </c>
      <c r="F255" s="46">
        <v>4.58057E-3</v>
      </c>
      <c r="G255" s="46">
        <v>7.8711000000000004E-4</v>
      </c>
      <c r="H255" s="44">
        <v>2.5186099999999999E-2</v>
      </c>
    </row>
    <row r="256" spans="2:8">
      <c r="B256" s="42">
        <v>2044</v>
      </c>
      <c r="C256" s="5" t="s">
        <v>84</v>
      </c>
      <c r="D256" s="45">
        <v>3.9289699999999997E-2</v>
      </c>
      <c r="E256" s="46">
        <v>3.02715E-2</v>
      </c>
      <c r="F256" s="46">
        <v>4.3683999999999997E-3</v>
      </c>
      <c r="G256" s="46">
        <v>7.4355000000000005E-4</v>
      </c>
      <c r="H256" s="44">
        <v>2.6430700000000001E-2</v>
      </c>
    </row>
    <row r="257" spans="2:8">
      <c r="B257" s="42">
        <v>2045</v>
      </c>
      <c r="C257" s="5" t="s">
        <v>84</v>
      </c>
      <c r="D257" s="45">
        <v>3.7556199999999998E-2</v>
      </c>
      <c r="E257" s="46">
        <v>2.9695300000000001E-2</v>
      </c>
      <c r="F257" s="46">
        <v>4.1756199999999997E-3</v>
      </c>
      <c r="G257" s="46">
        <v>7.0133000000000001E-4</v>
      </c>
      <c r="H257" s="44">
        <v>2.7614300000000001E-2</v>
      </c>
    </row>
    <row r="258" spans="2:8">
      <c r="B258" s="42">
        <v>2046</v>
      </c>
      <c r="C258" s="5" t="s">
        <v>84</v>
      </c>
      <c r="D258" s="45">
        <v>3.6280800000000002E-2</v>
      </c>
      <c r="E258" s="46">
        <v>2.9200199999999999E-2</v>
      </c>
      <c r="F258" s="46">
        <v>4.0353899999999998E-3</v>
      </c>
      <c r="G258" s="46">
        <v>6.6071000000000001E-4</v>
      </c>
      <c r="H258" s="44">
        <v>2.86386E-2</v>
      </c>
    </row>
    <row r="259" spans="2:8">
      <c r="B259" s="42">
        <v>2047</v>
      </c>
      <c r="C259" s="5" t="s">
        <v>84</v>
      </c>
      <c r="D259" s="45">
        <v>3.5287600000000002E-2</v>
      </c>
      <c r="E259" s="46">
        <v>2.8763299999999999E-2</v>
      </c>
      <c r="F259" s="46">
        <v>3.9274399999999999E-3</v>
      </c>
      <c r="G259" s="46">
        <v>6.2158999999999999E-4</v>
      </c>
      <c r="H259" s="44">
        <v>2.9541499999999998E-2</v>
      </c>
    </row>
    <row r="260" spans="2:8">
      <c r="B260" s="42">
        <v>2048</v>
      </c>
      <c r="C260" s="5" t="s">
        <v>84</v>
      </c>
      <c r="D260" s="45">
        <v>3.4613699999999997E-2</v>
      </c>
      <c r="E260" s="46">
        <v>2.8411700000000002E-2</v>
      </c>
      <c r="F260" s="46">
        <v>3.8560700000000001E-3</v>
      </c>
      <c r="G260" s="46">
        <v>5.8533999999999995E-4</v>
      </c>
      <c r="H260" s="44">
        <v>3.0273899999999999E-2</v>
      </c>
    </row>
    <row r="261" spans="2:8">
      <c r="B261" s="42">
        <v>2049</v>
      </c>
      <c r="C261" s="5" t="s">
        <v>84</v>
      </c>
      <c r="D261" s="45">
        <v>3.4311500000000002E-2</v>
      </c>
      <c r="E261" s="46">
        <v>2.8226500000000002E-2</v>
      </c>
      <c r="F261" s="46">
        <v>3.8272499999999999E-3</v>
      </c>
      <c r="G261" s="46">
        <v>5.5347000000000003E-4</v>
      </c>
      <c r="H261" s="44">
        <v>3.0798699999999998E-2</v>
      </c>
    </row>
    <row r="262" spans="2:8">
      <c r="B262" s="42">
        <v>2050</v>
      </c>
      <c r="C262" s="5" t="s">
        <v>84</v>
      </c>
      <c r="D262" s="45">
        <v>3.3900699999999999E-2</v>
      </c>
      <c r="E262" s="46">
        <v>2.8122999999999999E-2</v>
      </c>
      <c r="F262" s="46">
        <v>3.7856399999999998E-3</v>
      </c>
      <c r="G262" s="46">
        <v>5.2212000000000005E-4</v>
      </c>
      <c r="H262" s="44">
        <v>3.1409199999999998E-2</v>
      </c>
    </row>
    <row r="263" spans="2:8">
      <c r="B263" s="42">
        <v>2025</v>
      </c>
      <c r="C263" s="5" t="s">
        <v>27</v>
      </c>
      <c r="D263" s="45">
        <v>0.45238200000000001</v>
      </c>
      <c r="E263" s="46">
        <v>0.21751000000000001</v>
      </c>
      <c r="F263" s="46">
        <v>5.1054099999999998E-2</v>
      </c>
      <c r="G263" s="46">
        <v>5.7746000000000004E-3</v>
      </c>
      <c r="H263" s="44">
        <v>7.2785599999999999E-3</v>
      </c>
    </row>
    <row r="264" spans="2:8">
      <c r="B264" s="42">
        <v>2026</v>
      </c>
      <c r="C264" s="5" t="s">
        <v>27</v>
      </c>
      <c r="D264" s="45">
        <v>0.444992</v>
      </c>
      <c r="E264" s="46">
        <v>0.21259400000000001</v>
      </c>
      <c r="F264" s="46">
        <v>5.0215999999999997E-2</v>
      </c>
      <c r="G264" s="46">
        <v>5.6302799999999997E-3</v>
      </c>
      <c r="H264" s="44">
        <v>9.4160500000000005E-3</v>
      </c>
    </row>
    <row r="265" spans="2:8">
      <c r="B265" s="42">
        <v>2027</v>
      </c>
      <c r="C265" s="5" t="s">
        <v>27</v>
      </c>
      <c r="D265" s="45">
        <v>0.43629200000000001</v>
      </c>
      <c r="E265" s="46">
        <v>0.20743500000000001</v>
      </c>
      <c r="F265" s="46">
        <v>4.9223599999999999E-2</v>
      </c>
      <c r="G265" s="46">
        <v>5.6451000000000001E-3</v>
      </c>
      <c r="H265" s="44">
        <v>1.2703000000000001E-2</v>
      </c>
    </row>
    <row r="266" spans="2:8">
      <c r="B266" s="42">
        <v>2028</v>
      </c>
      <c r="C266" s="5" t="s">
        <v>27</v>
      </c>
      <c r="D266" s="45">
        <v>0.425954</v>
      </c>
      <c r="E266" s="46">
        <v>0.20438999999999999</v>
      </c>
      <c r="F266" s="46">
        <v>4.8045600000000001E-2</v>
      </c>
      <c r="G266" s="46">
        <v>4.2816099999999999E-3</v>
      </c>
      <c r="H266" s="44">
        <v>1.6532999999999999E-2</v>
      </c>
    </row>
    <row r="267" spans="2:8">
      <c r="B267" s="42">
        <v>2029</v>
      </c>
      <c r="C267" s="5" t="s">
        <v>27</v>
      </c>
      <c r="D267" s="45">
        <v>0.41314200000000001</v>
      </c>
      <c r="E267" s="46">
        <v>0.200464</v>
      </c>
      <c r="F267" s="46">
        <v>4.6584100000000003E-2</v>
      </c>
      <c r="G267" s="46">
        <v>4.4510599999999997E-3</v>
      </c>
      <c r="H267" s="44">
        <v>2.1494699999999999E-2</v>
      </c>
    </row>
    <row r="268" spans="2:8">
      <c r="B268" s="42">
        <v>2030</v>
      </c>
      <c r="C268" s="5" t="s">
        <v>27</v>
      </c>
      <c r="D268" s="45">
        <v>0.39881800000000001</v>
      </c>
      <c r="E268" s="46">
        <v>0.195322</v>
      </c>
      <c r="F268" s="46">
        <v>4.4950200000000003E-2</v>
      </c>
      <c r="G268" s="46">
        <v>4.5858299999999999E-3</v>
      </c>
      <c r="H268" s="44">
        <v>2.72313E-2</v>
      </c>
    </row>
    <row r="269" spans="2:8">
      <c r="B269" s="42">
        <v>2031</v>
      </c>
      <c r="C269" s="5" t="s">
        <v>27</v>
      </c>
      <c r="D269" s="45">
        <v>0.38306800000000002</v>
      </c>
      <c r="E269" s="46">
        <v>0.19082399999999999</v>
      </c>
      <c r="F269" s="46">
        <v>4.3152700000000002E-2</v>
      </c>
      <c r="G269" s="46">
        <v>4.6100200000000003E-3</v>
      </c>
      <c r="H269" s="44">
        <v>3.3636199999999998E-2</v>
      </c>
    </row>
    <row r="270" spans="2:8">
      <c r="B270" s="42">
        <v>2032</v>
      </c>
      <c r="C270" s="5" t="s">
        <v>27</v>
      </c>
      <c r="D270" s="45">
        <v>0.36574800000000002</v>
      </c>
      <c r="E270" s="46">
        <v>0.18640799999999999</v>
      </c>
      <c r="F270" s="46">
        <v>4.1175299999999998E-2</v>
      </c>
      <c r="G270" s="46">
        <v>4.4456799999999996E-3</v>
      </c>
      <c r="H270" s="44">
        <v>4.1381899999999999E-2</v>
      </c>
    </row>
    <row r="271" spans="2:8">
      <c r="B271" s="42">
        <v>2033</v>
      </c>
      <c r="C271" s="5" t="s">
        <v>27</v>
      </c>
      <c r="D271" s="45">
        <v>0.34975499999999998</v>
      </c>
      <c r="E271" s="46">
        <v>0.18179500000000001</v>
      </c>
      <c r="F271" s="46">
        <v>3.9350700000000002E-2</v>
      </c>
      <c r="G271" s="46">
        <v>4.38559E-3</v>
      </c>
      <c r="H271" s="44">
        <v>4.87999E-2</v>
      </c>
    </row>
    <row r="272" spans="2:8">
      <c r="B272" s="42">
        <v>2034</v>
      </c>
      <c r="C272" s="5" t="s">
        <v>27</v>
      </c>
      <c r="D272" s="45">
        <v>0.334984</v>
      </c>
      <c r="E272" s="46">
        <v>0.17707500000000001</v>
      </c>
      <c r="F272" s="46">
        <v>3.7667199999999998E-2</v>
      </c>
      <c r="G272" s="46">
        <v>4.17601E-3</v>
      </c>
      <c r="H272" s="44">
        <v>5.5929E-2</v>
      </c>
    </row>
    <row r="273" spans="2:8">
      <c r="B273" s="42">
        <v>2035</v>
      </c>
      <c r="C273" s="5" t="s">
        <v>27</v>
      </c>
      <c r="D273" s="45">
        <v>0.320965</v>
      </c>
      <c r="E273" s="46">
        <v>0.172767</v>
      </c>
      <c r="F273" s="46">
        <v>3.6071300000000001E-2</v>
      </c>
      <c r="G273" s="46">
        <v>3.95869E-3</v>
      </c>
      <c r="H273" s="44">
        <v>6.26525E-2</v>
      </c>
    </row>
    <row r="274" spans="2:8">
      <c r="B274" s="42">
        <v>2036</v>
      </c>
      <c r="C274" s="5" t="s">
        <v>27</v>
      </c>
      <c r="D274" s="45">
        <v>0.30635699999999999</v>
      </c>
      <c r="E274" s="46">
        <v>0.168209</v>
      </c>
      <c r="F274" s="46">
        <v>3.44082E-2</v>
      </c>
      <c r="G274" s="46">
        <v>3.74407E-3</v>
      </c>
      <c r="H274" s="44">
        <v>6.9458800000000001E-2</v>
      </c>
    </row>
    <row r="275" spans="2:8">
      <c r="B275" s="42">
        <v>2037</v>
      </c>
      <c r="C275" s="5" t="s">
        <v>27</v>
      </c>
      <c r="D275" s="45">
        <v>0.291883</v>
      </c>
      <c r="E275" s="46">
        <v>0.16425999999999999</v>
      </c>
      <c r="F275" s="46">
        <v>3.2760699999999997E-2</v>
      </c>
      <c r="G275" s="46">
        <v>3.5407400000000001E-3</v>
      </c>
      <c r="H275" s="44">
        <v>7.6453599999999997E-2</v>
      </c>
    </row>
    <row r="276" spans="2:8">
      <c r="B276" s="42">
        <v>2038</v>
      </c>
      <c r="C276" s="5" t="s">
        <v>27</v>
      </c>
      <c r="D276" s="45">
        <v>0.27700900000000001</v>
      </c>
      <c r="E276" s="46">
        <v>0.160968</v>
      </c>
      <c r="F276" s="46">
        <v>3.10689E-2</v>
      </c>
      <c r="G276" s="46">
        <v>3.3561099999999998E-3</v>
      </c>
      <c r="H276" s="44">
        <v>8.3697900000000006E-2</v>
      </c>
    </row>
    <row r="277" spans="2:8">
      <c r="B277" s="42">
        <v>2039</v>
      </c>
      <c r="C277" s="5" t="s">
        <v>27</v>
      </c>
      <c r="D277" s="45">
        <v>0.26208500000000001</v>
      </c>
      <c r="E277" s="46">
        <v>0.157634</v>
      </c>
      <c r="F277" s="46">
        <v>2.9374000000000001E-2</v>
      </c>
      <c r="G277" s="46">
        <v>3.1851800000000001E-3</v>
      </c>
      <c r="H277" s="44">
        <v>9.0958600000000001E-2</v>
      </c>
    </row>
    <row r="278" spans="2:8">
      <c r="B278" s="42">
        <v>2040</v>
      </c>
      <c r="C278" s="5" t="s">
        <v>27</v>
      </c>
      <c r="D278" s="45">
        <v>0.24809500000000001</v>
      </c>
      <c r="E278" s="46">
        <v>0.15487600000000001</v>
      </c>
      <c r="F278" s="46">
        <v>2.7786399999999999E-2</v>
      </c>
      <c r="G278" s="46">
        <v>3.0147500000000001E-3</v>
      </c>
      <c r="H278" s="44">
        <v>9.8089200000000001E-2</v>
      </c>
    </row>
    <row r="279" spans="2:8">
      <c r="B279" s="42">
        <v>2041</v>
      </c>
      <c r="C279" s="5" t="s">
        <v>27</v>
      </c>
      <c r="D279" s="45">
        <v>0.23471400000000001</v>
      </c>
      <c r="E279" s="46">
        <v>0.152753</v>
      </c>
      <c r="F279" s="46">
        <v>2.6268900000000001E-2</v>
      </c>
      <c r="G279" s="46">
        <v>2.8519700000000001E-3</v>
      </c>
      <c r="H279" s="44">
        <v>0.105088</v>
      </c>
    </row>
    <row r="280" spans="2:8">
      <c r="B280" s="42">
        <v>2042</v>
      </c>
      <c r="C280" s="5" t="s">
        <v>27</v>
      </c>
      <c r="D280" s="45">
        <v>0.22212699999999999</v>
      </c>
      <c r="E280" s="46">
        <v>0.15088499999999999</v>
      </c>
      <c r="F280" s="46">
        <v>2.4842699999999999E-2</v>
      </c>
      <c r="G280" s="46">
        <v>2.6995500000000002E-3</v>
      </c>
      <c r="H280" s="44">
        <v>0.111875</v>
      </c>
    </row>
    <row r="281" spans="2:8">
      <c r="B281" s="42">
        <v>2043</v>
      </c>
      <c r="C281" s="5" t="s">
        <v>27</v>
      </c>
      <c r="D281" s="45">
        <v>0.210312</v>
      </c>
      <c r="E281" s="46">
        <v>0.148896</v>
      </c>
      <c r="F281" s="46">
        <v>2.3505399999999999E-2</v>
      </c>
      <c r="G281" s="46">
        <v>2.55376E-3</v>
      </c>
      <c r="H281" s="44">
        <v>0.118324</v>
      </c>
    </row>
    <row r="282" spans="2:8">
      <c r="B282" s="42">
        <v>2044</v>
      </c>
      <c r="C282" s="5" t="s">
        <v>27</v>
      </c>
      <c r="D282" s="45">
        <v>0.200874</v>
      </c>
      <c r="E282" s="46">
        <v>0.147034</v>
      </c>
      <c r="F282" s="46">
        <v>2.2443899999999999E-2</v>
      </c>
      <c r="G282" s="46">
        <v>2.4154599999999999E-3</v>
      </c>
      <c r="H282" s="44">
        <v>0.123859</v>
      </c>
    </row>
    <row r="283" spans="2:8">
      <c r="B283" s="42">
        <v>2045</v>
      </c>
      <c r="C283" s="5" t="s">
        <v>27</v>
      </c>
      <c r="D283" s="45">
        <v>0.19234599999999999</v>
      </c>
      <c r="E283" s="46">
        <v>0.14519899999999999</v>
      </c>
      <c r="F283" s="46">
        <v>2.14851E-2</v>
      </c>
      <c r="G283" s="46">
        <v>2.2804100000000001E-3</v>
      </c>
      <c r="H283" s="44">
        <v>0.12911600000000001</v>
      </c>
    </row>
    <row r="284" spans="2:8">
      <c r="B284" s="42">
        <v>2046</v>
      </c>
      <c r="C284" s="5" t="s">
        <v>27</v>
      </c>
      <c r="D284" s="45">
        <v>0.18621099999999999</v>
      </c>
      <c r="E284" s="46">
        <v>0.14377899999999999</v>
      </c>
      <c r="F284" s="46">
        <v>2.0800699999999998E-2</v>
      </c>
      <c r="G284" s="46">
        <v>2.1511500000000001E-3</v>
      </c>
      <c r="H284" s="44">
        <v>0.13359099999999999</v>
      </c>
    </row>
    <row r="285" spans="2:8">
      <c r="B285" s="42">
        <v>2047</v>
      </c>
      <c r="C285" s="5" t="s">
        <v>27</v>
      </c>
      <c r="D285" s="45">
        <v>0.18152299999999999</v>
      </c>
      <c r="E285" s="46">
        <v>0.14271400000000001</v>
      </c>
      <c r="F285" s="46">
        <v>2.0281899999999999E-2</v>
      </c>
      <c r="G285" s="46">
        <v>2.0270399999999999E-3</v>
      </c>
      <c r="H285" s="44">
        <v>0.13750100000000001</v>
      </c>
    </row>
    <row r="286" spans="2:8">
      <c r="B286" s="42">
        <v>2048</v>
      </c>
      <c r="C286" s="5" t="s">
        <v>27</v>
      </c>
      <c r="D286" s="45">
        <v>0.178507</v>
      </c>
      <c r="E286" s="46">
        <v>0.142042</v>
      </c>
      <c r="F286" s="46">
        <v>1.9954400000000001E-2</v>
      </c>
      <c r="G286" s="46">
        <v>1.9127899999999999E-3</v>
      </c>
      <c r="H286" s="44">
        <v>0.140623</v>
      </c>
    </row>
    <row r="287" spans="2:8">
      <c r="B287" s="42">
        <v>2049</v>
      </c>
      <c r="C287" s="5" t="s">
        <v>27</v>
      </c>
      <c r="D287" s="45">
        <v>0.17738200000000001</v>
      </c>
      <c r="E287" s="46">
        <v>0.14171600000000001</v>
      </c>
      <c r="F287" s="46">
        <v>1.9843300000000001E-2</v>
      </c>
      <c r="G287" s="46">
        <v>1.81259E-3</v>
      </c>
      <c r="H287" s="44">
        <v>0.14279900000000001</v>
      </c>
    </row>
    <row r="288" spans="2:8">
      <c r="B288" s="42">
        <v>2050</v>
      </c>
      <c r="C288" s="5" t="s">
        <v>27</v>
      </c>
      <c r="D288" s="45">
        <v>0.175676</v>
      </c>
      <c r="E288" s="46">
        <v>0.14180499999999999</v>
      </c>
      <c r="F288" s="46">
        <v>1.9663799999999999E-2</v>
      </c>
      <c r="G288" s="46">
        <v>1.7126699999999999E-3</v>
      </c>
      <c r="H288" s="44">
        <v>0.145456</v>
      </c>
    </row>
    <row r="289" spans="2:8">
      <c r="B289" s="42">
        <v>2025</v>
      </c>
      <c r="C289" s="5" t="s">
        <v>28</v>
      </c>
      <c r="D289" s="45">
        <v>0.335949</v>
      </c>
      <c r="E289" s="46">
        <v>0.16034799999999999</v>
      </c>
      <c r="F289" s="46">
        <v>3.7782999999999997E-2</v>
      </c>
      <c r="G289" s="46">
        <v>5.3282900000000003E-3</v>
      </c>
      <c r="H289" s="44">
        <v>4.1731499999999996E-3</v>
      </c>
    </row>
    <row r="290" spans="2:8">
      <c r="B290" s="42">
        <v>2026</v>
      </c>
      <c r="C290" s="5" t="s">
        <v>28</v>
      </c>
      <c r="D290" s="45">
        <v>0.33046799999999998</v>
      </c>
      <c r="E290" s="46">
        <v>0.15756999999999999</v>
      </c>
      <c r="F290" s="46">
        <v>3.7166499999999998E-2</v>
      </c>
      <c r="G290" s="46">
        <v>5.1955899999999999E-3</v>
      </c>
      <c r="H290" s="44">
        <v>5.7906800000000003E-3</v>
      </c>
    </row>
    <row r="291" spans="2:8">
      <c r="B291" s="42">
        <v>2027</v>
      </c>
      <c r="C291" s="5" t="s">
        <v>28</v>
      </c>
      <c r="D291" s="45">
        <v>0.323965</v>
      </c>
      <c r="E291" s="46">
        <v>0.154222</v>
      </c>
      <c r="F291" s="46">
        <v>3.6429799999999998E-2</v>
      </c>
      <c r="G291" s="46">
        <v>5.2104200000000003E-3</v>
      </c>
      <c r="H291" s="44">
        <v>8.2754400000000002E-3</v>
      </c>
    </row>
    <row r="292" spans="2:8">
      <c r="B292" s="42">
        <v>2028</v>
      </c>
      <c r="C292" s="5" t="s">
        <v>28</v>
      </c>
      <c r="D292" s="45">
        <v>0.316243</v>
      </c>
      <c r="E292" s="46">
        <v>0.152063</v>
      </c>
      <c r="F292" s="46">
        <v>3.5555000000000003E-2</v>
      </c>
      <c r="G292" s="46">
        <v>3.9530499999999996E-3</v>
      </c>
      <c r="H292" s="44">
        <v>1.1190800000000001E-2</v>
      </c>
    </row>
    <row r="293" spans="2:8">
      <c r="B293" s="42">
        <v>2029</v>
      </c>
      <c r="C293" s="5" t="s">
        <v>28</v>
      </c>
      <c r="D293" s="45">
        <v>0.30670500000000001</v>
      </c>
      <c r="E293" s="46">
        <v>0.14823</v>
      </c>
      <c r="F293" s="46">
        <v>3.4472299999999997E-2</v>
      </c>
      <c r="G293" s="46">
        <v>4.1122600000000004E-3</v>
      </c>
      <c r="H293" s="44">
        <v>1.49497E-2</v>
      </c>
    </row>
    <row r="294" spans="2:8">
      <c r="B294" s="42">
        <v>2030</v>
      </c>
      <c r="C294" s="5" t="s">
        <v>28</v>
      </c>
      <c r="D294" s="45">
        <v>0.29605700000000001</v>
      </c>
      <c r="E294" s="46">
        <v>0.14392199999999999</v>
      </c>
      <c r="F294" s="46">
        <v>3.3263000000000001E-2</v>
      </c>
      <c r="G294" s="46">
        <v>4.2408200000000002E-3</v>
      </c>
      <c r="H294" s="44">
        <v>1.9310399999999998E-2</v>
      </c>
    </row>
    <row r="295" spans="2:8">
      <c r="B295" s="42">
        <v>2031</v>
      </c>
      <c r="C295" s="5" t="s">
        <v>28</v>
      </c>
      <c r="D295" s="45">
        <v>0.284387</v>
      </c>
      <c r="E295" s="46">
        <v>0.139852</v>
      </c>
      <c r="F295" s="46">
        <v>3.1936300000000001E-2</v>
      </c>
      <c r="G295" s="46">
        <v>4.2669500000000003E-3</v>
      </c>
      <c r="H295" s="44">
        <v>2.4173799999999999E-2</v>
      </c>
    </row>
    <row r="296" spans="2:8">
      <c r="B296" s="42">
        <v>2032</v>
      </c>
      <c r="C296" s="5" t="s">
        <v>28</v>
      </c>
      <c r="D296" s="45">
        <v>0.271565</v>
      </c>
      <c r="E296" s="46">
        <v>0.13556099999999999</v>
      </c>
      <c r="F296" s="46">
        <v>3.04771E-2</v>
      </c>
      <c r="G296" s="46">
        <v>4.1154800000000004E-3</v>
      </c>
      <c r="H296" s="44">
        <v>3.0213E-2</v>
      </c>
    </row>
    <row r="297" spans="2:8">
      <c r="B297" s="42">
        <v>2033</v>
      </c>
      <c r="C297" s="5" t="s">
        <v>28</v>
      </c>
      <c r="D297" s="45">
        <v>0.25971</v>
      </c>
      <c r="E297" s="46">
        <v>0.131132</v>
      </c>
      <c r="F297" s="46">
        <v>2.9129200000000001E-2</v>
      </c>
      <c r="G297" s="46">
        <v>4.0597200000000002E-3</v>
      </c>
      <c r="H297" s="44">
        <v>3.6005099999999998E-2</v>
      </c>
    </row>
    <row r="298" spans="2:8">
      <c r="B298" s="42">
        <v>2034</v>
      </c>
      <c r="C298" s="5" t="s">
        <v>28</v>
      </c>
      <c r="D298" s="45">
        <v>0.24873899999999999</v>
      </c>
      <c r="E298" s="46">
        <v>0.12670500000000001</v>
      </c>
      <c r="F298" s="46">
        <v>2.78832E-2</v>
      </c>
      <c r="G298" s="46">
        <v>3.8656699999999999E-3</v>
      </c>
      <c r="H298" s="44">
        <v>4.1571700000000003E-2</v>
      </c>
    </row>
    <row r="299" spans="2:8">
      <c r="B299" s="42">
        <v>2035</v>
      </c>
      <c r="C299" s="5" t="s">
        <v>28</v>
      </c>
      <c r="D299" s="45">
        <v>0.23846899999999999</v>
      </c>
      <c r="E299" s="46">
        <v>0.12260699999999999</v>
      </c>
      <c r="F299" s="46">
        <v>2.6718599999999999E-2</v>
      </c>
      <c r="G299" s="46">
        <v>3.6648800000000001E-3</v>
      </c>
      <c r="H299" s="44">
        <v>4.6762600000000001E-2</v>
      </c>
    </row>
    <row r="300" spans="2:8">
      <c r="B300" s="42">
        <v>2036</v>
      </c>
      <c r="C300" s="5" t="s">
        <v>28</v>
      </c>
      <c r="D300" s="45">
        <v>0.22777700000000001</v>
      </c>
      <c r="E300" s="46">
        <v>0.118489</v>
      </c>
      <c r="F300" s="46">
        <v>2.5505799999999999E-2</v>
      </c>
      <c r="G300" s="46">
        <v>3.4667600000000002E-3</v>
      </c>
      <c r="H300" s="44">
        <v>5.1994199999999997E-2</v>
      </c>
    </row>
    <row r="301" spans="2:8">
      <c r="B301" s="42">
        <v>2037</v>
      </c>
      <c r="C301" s="5" t="s">
        <v>28</v>
      </c>
      <c r="D301" s="45">
        <v>0.21720500000000001</v>
      </c>
      <c r="E301" s="46">
        <v>0.114885</v>
      </c>
      <c r="F301" s="46">
        <v>2.4306700000000001E-2</v>
      </c>
      <c r="G301" s="46">
        <v>3.2789E-3</v>
      </c>
      <c r="H301" s="44">
        <v>5.7359300000000002E-2</v>
      </c>
    </row>
    <row r="302" spans="2:8">
      <c r="B302" s="42">
        <v>2038</v>
      </c>
      <c r="C302" s="5" t="s">
        <v>28</v>
      </c>
      <c r="D302" s="45">
        <v>0.206342</v>
      </c>
      <c r="E302" s="46">
        <v>0.111832</v>
      </c>
      <c r="F302" s="46">
        <v>2.3075399999999999E-2</v>
      </c>
      <c r="G302" s="46">
        <v>3.1076699999999999E-3</v>
      </c>
      <c r="H302" s="44">
        <v>6.2892799999999999E-2</v>
      </c>
    </row>
    <row r="303" spans="2:8">
      <c r="B303" s="42">
        <v>2039</v>
      </c>
      <c r="C303" s="5" t="s">
        <v>28</v>
      </c>
      <c r="D303" s="45">
        <v>0.19545399999999999</v>
      </c>
      <c r="E303" s="46">
        <v>0.108804</v>
      </c>
      <c r="F303" s="46">
        <v>2.18432E-2</v>
      </c>
      <c r="G303" s="46">
        <v>2.9491000000000001E-3</v>
      </c>
      <c r="H303" s="44">
        <v>6.8429400000000001E-2</v>
      </c>
    </row>
    <row r="304" spans="2:8">
      <c r="B304" s="42">
        <v>2040</v>
      </c>
      <c r="C304" s="5" t="s">
        <v>28</v>
      </c>
      <c r="D304" s="45">
        <v>0.185311</v>
      </c>
      <c r="E304" s="46">
        <v>0.10621700000000001</v>
      </c>
      <c r="F304" s="46">
        <v>2.06964E-2</v>
      </c>
      <c r="G304" s="46">
        <v>2.7911799999999999E-3</v>
      </c>
      <c r="H304" s="44">
        <v>7.3841900000000002E-2</v>
      </c>
    </row>
    <row r="305" spans="2:8">
      <c r="B305" s="42">
        <v>2041</v>
      </c>
      <c r="C305" s="5" t="s">
        <v>28</v>
      </c>
      <c r="D305" s="45">
        <v>0.175621</v>
      </c>
      <c r="E305" s="46">
        <v>0.103973</v>
      </c>
      <c r="F305" s="46">
        <v>1.9601799999999999E-2</v>
      </c>
      <c r="G305" s="46">
        <v>2.64051E-3</v>
      </c>
      <c r="H305" s="44">
        <v>7.9156699999999997E-2</v>
      </c>
    </row>
    <row r="306" spans="2:8">
      <c r="B306" s="42">
        <v>2042</v>
      </c>
      <c r="C306" s="5" t="s">
        <v>28</v>
      </c>
      <c r="D306" s="45">
        <v>0.16648099999999999</v>
      </c>
      <c r="E306" s="46">
        <v>0.102004</v>
      </c>
      <c r="F306" s="46">
        <v>1.8570400000000001E-2</v>
      </c>
      <c r="G306" s="46">
        <v>2.4990400000000001E-3</v>
      </c>
      <c r="H306" s="44">
        <v>8.4329799999999996E-2</v>
      </c>
    </row>
    <row r="307" spans="2:8">
      <c r="B307" s="42">
        <v>2043</v>
      </c>
      <c r="C307" s="5" t="s">
        <v>28</v>
      </c>
      <c r="D307" s="45">
        <v>0.15786900000000001</v>
      </c>
      <c r="E307" s="46">
        <v>0.100124</v>
      </c>
      <c r="F307" s="46">
        <v>1.7599900000000002E-2</v>
      </c>
      <c r="G307" s="46">
        <v>2.3634200000000002E-3</v>
      </c>
      <c r="H307" s="44">
        <v>8.9266600000000002E-2</v>
      </c>
    </row>
    <row r="308" spans="2:8">
      <c r="B308" s="42">
        <v>2044</v>
      </c>
      <c r="C308" s="5" t="s">
        <v>28</v>
      </c>
      <c r="D308" s="45">
        <v>0.15102299999999999</v>
      </c>
      <c r="E308" s="46">
        <v>9.8383899999999996E-2</v>
      </c>
      <c r="F308" s="46">
        <v>1.6834399999999999E-2</v>
      </c>
      <c r="G308" s="46">
        <v>2.2345400000000001E-3</v>
      </c>
      <c r="H308" s="44">
        <v>9.3510599999999999E-2</v>
      </c>
    </row>
    <row r="309" spans="2:8">
      <c r="B309" s="42">
        <v>2045</v>
      </c>
      <c r="C309" s="5" t="s">
        <v>28</v>
      </c>
      <c r="D309" s="45">
        <v>0.144848</v>
      </c>
      <c r="E309" s="46">
        <v>9.6679100000000004E-2</v>
      </c>
      <c r="F309" s="46">
        <v>1.6144700000000001E-2</v>
      </c>
      <c r="G309" s="46">
        <v>2.1087200000000001E-3</v>
      </c>
      <c r="H309" s="44">
        <v>9.7539600000000004E-2</v>
      </c>
    </row>
    <row r="310" spans="2:8">
      <c r="B310" s="42">
        <v>2046</v>
      </c>
      <c r="C310" s="5" t="s">
        <v>28</v>
      </c>
      <c r="D310" s="45">
        <v>0.14041200000000001</v>
      </c>
      <c r="E310" s="46">
        <v>9.5242599999999997E-2</v>
      </c>
      <c r="F310" s="46">
        <v>1.5654700000000001E-2</v>
      </c>
      <c r="G310" s="46">
        <v>1.9877499999999999E-3</v>
      </c>
      <c r="H310" s="44">
        <v>0.10099</v>
      </c>
    </row>
    <row r="311" spans="2:8">
      <c r="B311" s="42">
        <v>2047</v>
      </c>
      <c r="C311" s="5" t="s">
        <v>28</v>
      </c>
      <c r="D311" s="45">
        <v>0.13703399999999999</v>
      </c>
      <c r="E311" s="46">
        <v>9.4E-2</v>
      </c>
      <c r="F311" s="46">
        <v>1.52856E-2</v>
      </c>
      <c r="G311" s="46">
        <v>1.87123E-3</v>
      </c>
      <c r="H311" s="44">
        <v>0.104014</v>
      </c>
    </row>
    <row r="312" spans="2:8">
      <c r="B312" s="42">
        <v>2048</v>
      </c>
      <c r="C312" s="5" t="s">
        <v>28</v>
      </c>
      <c r="D312" s="45">
        <v>0.13485900000000001</v>
      </c>
      <c r="E312" s="46">
        <v>9.3005500000000005E-2</v>
      </c>
      <c r="F312" s="46">
        <v>1.50543E-2</v>
      </c>
      <c r="G312" s="46">
        <v>1.76286E-3</v>
      </c>
      <c r="H312" s="44">
        <v>0.106459</v>
      </c>
    </row>
    <row r="313" spans="2:8">
      <c r="B313" s="42">
        <v>2049</v>
      </c>
      <c r="C313" s="5" t="s">
        <v>28</v>
      </c>
      <c r="D313" s="45">
        <v>0.13409099999999999</v>
      </c>
      <c r="E313" s="46">
        <v>9.2465800000000001E-2</v>
      </c>
      <c r="F313" s="46">
        <v>1.49841E-2</v>
      </c>
      <c r="G313" s="46">
        <v>1.6671500000000001E-3</v>
      </c>
      <c r="H313" s="44">
        <v>0.108178</v>
      </c>
    </row>
    <row r="314" spans="2:8">
      <c r="B314" s="42">
        <v>2050</v>
      </c>
      <c r="C314" s="5" t="s">
        <v>28</v>
      </c>
      <c r="D314" s="45">
        <v>0.13288800000000001</v>
      </c>
      <c r="E314" s="46">
        <v>9.2176599999999997E-2</v>
      </c>
      <c r="F314" s="46">
        <v>1.48626E-2</v>
      </c>
      <c r="G314" s="46">
        <v>1.57252E-3</v>
      </c>
      <c r="H314" s="44">
        <v>0.11024399999999999</v>
      </c>
    </row>
    <row r="315" spans="2:8">
      <c r="B315" s="42">
        <v>2025</v>
      </c>
      <c r="C315" s="5" t="s">
        <v>30</v>
      </c>
      <c r="D315" s="45">
        <v>0.136436</v>
      </c>
      <c r="E315" s="46">
        <v>7.6818200000000003E-2</v>
      </c>
      <c r="F315" s="46">
        <v>1.5358699999999999E-2</v>
      </c>
      <c r="G315" s="46">
        <v>2.4404700000000001E-3</v>
      </c>
      <c r="H315" s="5">
        <v>1.6672099999999999E-3</v>
      </c>
    </row>
    <row r="316" spans="2:8">
      <c r="B316" s="42">
        <v>2026</v>
      </c>
      <c r="C316" s="5" t="s">
        <v>30</v>
      </c>
      <c r="D316" s="45">
        <v>0.134156</v>
      </c>
      <c r="E316" s="46">
        <v>7.5445100000000001E-2</v>
      </c>
      <c r="F316" s="46">
        <v>1.51016E-2</v>
      </c>
      <c r="G316" s="46">
        <v>2.3823300000000002E-3</v>
      </c>
      <c r="H316" s="5">
        <v>2.3411399999999998E-3</v>
      </c>
    </row>
    <row r="317" spans="2:8">
      <c r="B317" s="42">
        <v>2027</v>
      </c>
      <c r="C317" s="5" t="s">
        <v>30</v>
      </c>
      <c r="D317" s="45">
        <v>0.131499</v>
      </c>
      <c r="E317" s="46">
        <v>7.3852000000000001E-2</v>
      </c>
      <c r="F317" s="46">
        <v>1.4800199999999999E-2</v>
      </c>
      <c r="G317" s="46">
        <v>2.3921099999999998E-3</v>
      </c>
      <c r="H317" s="5">
        <v>3.3540499999999999E-3</v>
      </c>
    </row>
    <row r="318" spans="2:8">
      <c r="B318" s="42">
        <v>2028</v>
      </c>
      <c r="C318" s="5" t="s">
        <v>30</v>
      </c>
      <c r="D318" s="45">
        <v>0.12834899999999999</v>
      </c>
      <c r="E318" s="46">
        <v>7.2889300000000004E-2</v>
      </c>
      <c r="F318" s="46">
        <v>1.44429E-2</v>
      </c>
      <c r="G318" s="46">
        <v>1.8173099999999999E-3</v>
      </c>
      <c r="H318" s="5">
        <v>4.5477599999999996E-3</v>
      </c>
    </row>
    <row r="319" spans="2:8">
      <c r="B319" s="42">
        <v>2029</v>
      </c>
      <c r="C319" s="5" t="s">
        <v>30</v>
      </c>
      <c r="D319" s="45">
        <v>0.12447</v>
      </c>
      <c r="E319" s="46">
        <v>7.1296499999999999E-2</v>
      </c>
      <c r="F319" s="46">
        <v>1.4002300000000001E-2</v>
      </c>
      <c r="G319" s="46">
        <v>1.89464E-3</v>
      </c>
      <c r="H319" s="5">
        <v>6.0505200000000002E-3</v>
      </c>
    </row>
    <row r="320" spans="2:8">
      <c r="B320" s="42">
        <v>2030</v>
      </c>
      <c r="C320" s="5" t="s">
        <v>30</v>
      </c>
      <c r="D320" s="45">
        <v>0.12013500000000001</v>
      </c>
      <c r="E320" s="46">
        <v>6.9373799999999999E-2</v>
      </c>
      <c r="F320" s="46">
        <v>1.35096E-2</v>
      </c>
      <c r="G320" s="46">
        <v>1.9567999999999999E-3</v>
      </c>
      <c r="H320" s="5">
        <v>7.8485199999999995E-3</v>
      </c>
    </row>
    <row r="321" spans="2:8">
      <c r="B321" s="42">
        <v>2031</v>
      </c>
      <c r="C321" s="5" t="s">
        <v>30</v>
      </c>
      <c r="D321" s="45">
        <v>0.11538</v>
      </c>
      <c r="E321" s="46">
        <v>6.7584599999999995E-2</v>
      </c>
      <c r="F321" s="46">
        <v>1.29687E-2</v>
      </c>
      <c r="G321" s="46">
        <v>1.97168E-3</v>
      </c>
      <c r="H321" s="5">
        <v>9.8604399999999998E-3</v>
      </c>
    </row>
    <row r="322" spans="2:8">
      <c r="B322" s="42">
        <v>2032</v>
      </c>
      <c r="C322" s="5" t="s">
        <v>30</v>
      </c>
      <c r="D322" s="45">
        <v>0.110161</v>
      </c>
      <c r="E322" s="46">
        <v>6.5709900000000002E-2</v>
      </c>
      <c r="F322" s="46">
        <v>1.23745E-2</v>
      </c>
      <c r="G322" s="46">
        <v>1.9044999999999999E-3</v>
      </c>
      <c r="H322" s="5">
        <v>1.2383999999999999E-2</v>
      </c>
    </row>
    <row r="323" spans="2:8">
      <c r="B323" s="42">
        <v>2033</v>
      </c>
      <c r="C323" s="5" t="s">
        <v>30</v>
      </c>
      <c r="D323" s="45">
        <v>0.105339</v>
      </c>
      <c r="E323" s="46">
        <v>6.3747999999999999E-2</v>
      </c>
      <c r="F323" s="46">
        <v>1.1826E-2</v>
      </c>
      <c r="G323" s="46">
        <v>1.88112E-3</v>
      </c>
      <c r="H323" s="5">
        <v>1.4806400000000001E-2</v>
      </c>
    </row>
    <row r="324" spans="2:8">
      <c r="B324" s="42">
        <v>2034</v>
      </c>
      <c r="C324" s="5" t="s">
        <v>30</v>
      </c>
      <c r="D324" s="45">
        <v>0.10088</v>
      </c>
      <c r="E324" s="46">
        <v>6.1770699999999998E-2</v>
      </c>
      <c r="F324" s="46">
        <v>1.1319299999999999E-2</v>
      </c>
      <c r="G324" s="46">
        <v>1.7934299999999999E-3</v>
      </c>
      <c r="H324" s="5">
        <v>1.7133800000000001E-2</v>
      </c>
    </row>
    <row r="325" spans="2:8">
      <c r="B325" s="42">
        <v>2035</v>
      </c>
      <c r="C325" s="5" t="s">
        <v>30</v>
      </c>
      <c r="D325" s="45">
        <v>9.6645300000000003E-2</v>
      </c>
      <c r="E325" s="46">
        <v>5.9945100000000001E-2</v>
      </c>
      <c r="F325" s="46">
        <v>1.08386E-2</v>
      </c>
      <c r="G325" s="46">
        <v>1.7022999999999999E-3</v>
      </c>
      <c r="H325" s="5">
        <v>1.9335499999999999E-2</v>
      </c>
    </row>
    <row r="326" spans="2:8">
      <c r="B326" s="42">
        <v>2036</v>
      </c>
      <c r="C326" s="5" t="s">
        <v>30</v>
      </c>
      <c r="D326" s="45">
        <v>9.2236799999999994E-2</v>
      </c>
      <c r="E326" s="46">
        <v>5.8085100000000001E-2</v>
      </c>
      <c r="F326" s="46">
        <v>1.0338099999999999E-2</v>
      </c>
      <c r="G326" s="46">
        <v>1.6121799999999999E-3</v>
      </c>
      <c r="H326" s="5">
        <v>2.15505E-2</v>
      </c>
    </row>
    <row r="327" spans="2:8">
      <c r="B327" s="42">
        <v>2037</v>
      </c>
      <c r="C327" s="5" t="s">
        <v>30</v>
      </c>
      <c r="D327" s="45">
        <v>8.7873800000000002E-2</v>
      </c>
      <c r="E327" s="46">
        <v>5.6458000000000001E-2</v>
      </c>
      <c r="F327" s="46">
        <v>9.8428200000000004E-3</v>
      </c>
      <c r="G327" s="46">
        <v>1.5264499999999999E-3</v>
      </c>
      <c r="H327" s="5">
        <v>2.3824000000000001E-2</v>
      </c>
    </row>
    <row r="328" spans="2:8">
      <c r="B328" s="42">
        <v>2038</v>
      </c>
      <c r="C328" s="5" t="s">
        <v>30</v>
      </c>
      <c r="D328" s="45">
        <v>8.3391999999999994E-2</v>
      </c>
      <c r="E328" s="46">
        <v>5.50632E-2</v>
      </c>
      <c r="F328" s="46">
        <v>9.3343999999999996E-3</v>
      </c>
      <c r="G328" s="46">
        <v>1.44746E-3</v>
      </c>
      <c r="H328" s="5">
        <v>2.61681E-2</v>
      </c>
    </row>
    <row r="329" spans="2:8">
      <c r="B329" s="42">
        <v>2039</v>
      </c>
      <c r="C329" s="5" t="s">
        <v>30</v>
      </c>
      <c r="D329" s="45">
        <v>7.89044E-2</v>
      </c>
      <c r="E329" s="46">
        <v>5.36477E-2</v>
      </c>
      <c r="F329" s="46">
        <v>8.8261299999999997E-3</v>
      </c>
      <c r="G329" s="46">
        <v>1.3738800000000001E-3</v>
      </c>
      <c r="H329" s="5">
        <v>2.8510899999999999E-2</v>
      </c>
    </row>
    <row r="330" spans="2:8">
      <c r="B330" s="42">
        <v>2040</v>
      </c>
      <c r="C330" s="5" t="s">
        <v>30</v>
      </c>
      <c r="D330" s="45">
        <v>7.4735999999999997E-2</v>
      </c>
      <c r="E330" s="46">
        <v>5.24383E-2</v>
      </c>
      <c r="F330" s="46">
        <v>8.3544099999999996E-3</v>
      </c>
      <c r="G330" s="46">
        <v>1.30029E-3</v>
      </c>
      <c r="H330" s="5">
        <v>3.0800500000000001E-2</v>
      </c>
    </row>
    <row r="331" spans="2:8">
      <c r="B331" s="42">
        <v>2041</v>
      </c>
      <c r="C331" s="5" t="s">
        <v>30</v>
      </c>
      <c r="D331" s="45">
        <v>7.0775699999999997E-2</v>
      </c>
      <c r="E331" s="46">
        <v>5.1407700000000001E-2</v>
      </c>
      <c r="F331" s="46">
        <v>7.9066899999999992E-3</v>
      </c>
      <c r="G331" s="46">
        <v>1.2299399999999999E-3</v>
      </c>
      <c r="H331" s="5">
        <v>3.30424E-2</v>
      </c>
    </row>
    <row r="332" spans="2:8">
      <c r="B332" s="42">
        <v>2042</v>
      </c>
      <c r="C332" s="5" t="s">
        <v>30</v>
      </c>
      <c r="D332" s="45">
        <v>6.7024299999999995E-2</v>
      </c>
      <c r="E332" s="46">
        <v>5.0494600000000001E-2</v>
      </c>
      <c r="F332" s="46">
        <v>7.4829400000000004E-3</v>
      </c>
      <c r="G332" s="46">
        <v>1.16373E-3</v>
      </c>
      <c r="H332" s="5">
        <v>3.5235000000000002E-2</v>
      </c>
    </row>
    <row r="333" spans="2:8">
      <c r="B333" s="42">
        <v>2043</v>
      </c>
      <c r="C333" s="5" t="s">
        <v>30</v>
      </c>
      <c r="D333" s="45">
        <v>6.3500899999999999E-2</v>
      </c>
      <c r="E333" s="46">
        <v>4.9608300000000001E-2</v>
      </c>
      <c r="F333" s="46">
        <v>7.0854500000000001E-3</v>
      </c>
      <c r="G333" s="46">
        <v>1.1004299999999999E-3</v>
      </c>
      <c r="H333" s="5">
        <v>3.7318700000000003E-2</v>
      </c>
    </row>
    <row r="334" spans="2:8">
      <c r="B334" s="42">
        <v>2044</v>
      </c>
      <c r="C334" s="5" t="s">
        <v>30</v>
      </c>
      <c r="D334" s="45">
        <v>6.0658299999999998E-2</v>
      </c>
      <c r="E334" s="46">
        <v>4.87748E-2</v>
      </c>
      <c r="F334" s="46">
        <v>6.7668800000000003E-3</v>
      </c>
      <c r="G334" s="46">
        <v>1.0400400000000001E-3</v>
      </c>
      <c r="H334" s="5">
        <v>3.9136600000000001E-2</v>
      </c>
    </row>
    <row r="335" spans="2:8">
      <c r="B335" s="42">
        <v>2045</v>
      </c>
      <c r="C335" s="5" t="s">
        <v>30</v>
      </c>
      <c r="D335" s="45">
        <v>5.8091200000000003E-2</v>
      </c>
      <c r="E335" s="46">
        <v>4.7965099999999997E-2</v>
      </c>
      <c r="F335" s="46">
        <v>6.4794500000000003E-3</v>
      </c>
      <c r="G335" s="46">
        <v>9.8130999999999999E-4</v>
      </c>
      <c r="H335" s="5">
        <v>4.0863400000000001E-2</v>
      </c>
    </row>
    <row r="336" spans="2:8">
      <c r="B336" s="42">
        <v>2046</v>
      </c>
      <c r="C336" s="5" t="s">
        <v>30</v>
      </c>
      <c r="D336" s="45">
        <v>5.6226199999999997E-2</v>
      </c>
      <c r="E336" s="46">
        <v>4.7282299999999999E-2</v>
      </c>
      <c r="F336" s="46">
        <v>6.27255E-3</v>
      </c>
      <c r="G336" s="46">
        <v>9.2471000000000003E-4</v>
      </c>
      <c r="H336" s="5">
        <v>4.2354599999999999E-2</v>
      </c>
    </row>
    <row r="337" spans="2:8">
      <c r="B337" s="42">
        <v>2047</v>
      </c>
      <c r="C337" s="5" t="s">
        <v>30</v>
      </c>
      <c r="D337" s="45">
        <v>5.48002E-2</v>
      </c>
      <c r="E337" s="46">
        <v>4.6702899999999999E-2</v>
      </c>
      <c r="F337" s="46">
        <v>6.1158599999999999E-3</v>
      </c>
      <c r="G337" s="46">
        <v>8.7022E-4</v>
      </c>
      <c r="H337" s="5">
        <v>4.3660999999999998E-2</v>
      </c>
    </row>
    <row r="338" spans="2:8">
      <c r="B338" s="42">
        <v>2048</v>
      </c>
      <c r="C338" s="5" t="s">
        <v>30</v>
      </c>
      <c r="D338" s="45">
        <v>5.38697E-2</v>
      </c>
      <c r="E338" s="46">
        <v>4.62044E-2</v>
      </c>
      <c r="F338" s="46">
        <v>6.0158599999999996E-3</v>
      </c>
      <c r="G338" s="46">
        <v>8.1857000000000002E-4</v>
      </c>
      <c r="H338" s="5">
        <v>4.4751699999999998E-2</v>
      </c>
    </row>
    <row r="339" spans="2:8">
      <c r="B339" s="42">
        <v>2049</v>
      </c>
      <c r="C339" s="5" t="s">
        <v>30</v>
      </c>
      <c r="D339" s="45">
        <v>5.3503299999999997E-2</v>
      </c>
      <c r="E339" s="46">
        <v>4.59373E-2</v>
      </c>
      <c r="F339" s="46">
        <v>5.98045E-3</v>
      </c>
      <c r="G339" s="46">
        <v>7.7368000000000001E-4</v>
      </c>
      <c r="H339" s="5">
        <v>4.5513100000000001E-2</v>
      </c>
    </row>
    <row r="340" spans="2:8">
      <c r="B340" s="42">
        <v>2050</v>
      </c>
      <c r="C340" s="5" t="s">
        <v>30</v>
      </c>
      <c r="D340" s="45">
        <v>5.2957999999999998E-2</v>
      </c>
      <c r="E340" s="46">
        <v>4.5805400000000003E-2</v>
      </c>
      <c r="F340" s="46">
        <v>5.9239999999999996E-3</v>
      </c>
      <c r="G340" s="46">
        <v>7.2942999999999999E-4</v>
      </c>
      <c r="H340" s="5">
        <v>4.6413200000000002E-2</v>
      </c>
    </row>
    <row r="341" spans="2:8">
      <c r="B341" s="6">
        <v>2025</v>
      </c>
      <c r="C341" s="5" t="s">
        <v>31</v>
      </c>
      <c r="D341" s="18">
        <v>0.23808499999999999</v>
      </c>
      <c r="E341" s="7">
        <v>0.106845</v>
      </c>
      <c r="F341" s="7">
        <v>2.6780999999999999E-2</v>
      </c>
      <c r="G341" s="7">
        <v>3.6150000000000002E-3</v>
      </c>
      <c r="H341" s="44">
        <v>2.63715E-3</v>
      </c>
    </row>
    <row r="342" spans="2:8">
      <c r="B342" s="6">
        <v>2026</v>
      </c>
      <c r="C342" s="5" t="s">
        <v>31</v>
      </c>
      <c r="D342" s="18">
        <v>0.23422499999999999</v>
      </c>
      <c r="E342" s="7">
        <v>0.10515099999999999</v>
      </c>
      <c r="F342" s="7">
        <v>2.6346999999999999E-2</v>
      </c>
      <c r="G342" s="7">
        <v>3.529E-3</v>
      </c>
      <c r="H342" s="44">
        <v>3.7062599999999998E-3</v>
      </c>
    </row>
    <row r="343" spans="2:8">
      <c r="B343" s="6">
        <v>2027</v>
      </c>
      <c r="C343" s="5" t="s">
        <v>31</v>
      </c>
      <c r="D343" s="18">
        <v>0.22962199999999999</v>
      </c>
      <c r="E343" s="7">
        <v>0.103066</v>
      </c>
      <c r="F343" s="7">
        <v>2.5825000000000001E-2</v>
      </c>
      <c r="G343" s="7">
        <v>3.5430000000000001E-3</v>
      </c>
      <c r="H343" s="44">
        <v>5.3970399999999997E-3</v>
      </c>
    </row>
    <row r="344" spans="2:8">
      <c r="B344" s="6">
        <v>2028</v>
      </c>
      <c r="C344" s="5" t="s">
        <v>31</v>
      </c>
      <c r="D344" s="18">
        <v>0.224161</v>
      </c>
      <c r="E344" s="7">
        <v>0.10177</v>
      </c>
      <c r="F344" s="7">
        <v>2.5205999999999999E-2</v>
      </c>
      <c r="G344" s="7">
        <v>2.6919999999999999E-3</v>
      </c>
      <c r="H344" s="44">
        <v>7.3735900000000002E-3</v>
      </c>
    </row>
    <row r="345" spans="2:8">
      <c r="B345" s="6">
        <v>2029</v>
      </c>
      <c r="C345" s="5" t="s">
        <v>31</v>
      </c>
      <c r="D345" s="18">
        <v>0.217417</v>
      </c>
      <c r="E345" s="7">
        <v>9.9322999999999995E-2</v>
      </c>
      <c r="F345" s="7">
        <v>2.444E-2</v>
      </c>
      <c r="G345" s="7">
        <v>2.807E-3</v>
      </c>
      <c r="H345" s="44">
        <v>9.9099900000000005E-3</v>
      </c>
    </row>
    <row r="346" spans="2:8">
      <c r="B346" s="6">
        <v>2030</v>
      </c>
      <c r="C346" s="5" t="s">
        <v>31</v>
      </c>
      <c r="D346" s="18">
        <v>0.20988100000000001</v>
      </c>
      <c r="E346" s="7">
        <v>9.6602999999999994E-2</v>
      </c>
      <c r="F346" s="7">
        <v>2.3584000000000001E-2</v>
      </c>
      <c r="G346" s="7">
        <v>2.9009999999999999E-3</v>
      </c>
      <c r="H346" s="44">
        <v>1.2856100000000001E-2</v>
      </c>
    </row>
    <row r="347" spans="2:8">
      <c r="B347" s="6">
        <v>2031</v>
      </c>
      <c r="C347" s="5" t="s">
        <v>31</v>
      </c>
      <c r="D347" s="18">
        <v>0.20160800000000001</v>
      </c>
      <c r="E347" s="7">
        <v>9.3935000000000005E-2</v>
      </c>
      <c r="F347" s="7">
        <v>2.2643E-2</v>
      </c>
      <c r="G347" s="7">
        <v>2.9229999999999998E-3</v>
      </c>
      <c r="H347" s="44">
        <v>1.6232400000000001E-2</v>
      </c>
    </row>
    <row r="348" spans="2:8">
      <c r="B348" s="6">
        <v>2032</v>
      </c>
      <c r="C348" s="5" t="s">
        <v>31</v>
      </c>
      <c r="D348" s="18">
        <v>0.19250800000000001</v>
      </c>
      <c r="E348" s="7">
        <v>9.1092999999999993E-2</v>
      </c>
      <c r="F348" s="7">
        <v>2.1607000000000001E-2</v>
      </c>
      <c r="G348" s="7">
        <v>2.8240000000000001E-3</v>
      </c>
      <c r="H348" s="44">
        <v>2.04294E-2</v>
      </c>
    </row>
    <row r="349" spans="2:8">
      <c r="B349" s="6">
        <v>2033</v>
      </c>
      <c r="C349" s="5" t="s">
        <v>31</v>
      </c>
      <c r="D349" s="18">
        <v>0.18411</v>
      </c>
      <c r="E349" s="7">
        <v>8.8142999999999999E-2</v>
      </c>
      <c r="F349" s="7">
        <v>2.0650999999999999E-2</v>
      </c>
      <c r="G349" s="7">
        <v>2.7889999999999998E-3</v>
      </c>
      <c r="H349" s="44">
        <v>2.4462999999999999E-2</v>
      </c>
    </row>
    <row r="350" spans="2:8">
      <c r="B350" s="6">
        <v>2034</v>
      </c>
      <c r="C350" s="5" t="s">
        <v>31</v>
      </c>
      <c r="D350" s="18">
        <v>0.17635000000000001</v>
      </c>
      <c r="E350" s="7">
        <v>8.5190000000000002E-2</v>
      </c>
      <c r="F350" s="7">
        <v>1.9769999999999999E-2</v>
      </c>
      <c r="G350" s="7">
        <v>2.6589999999999999E-3</v>
      </c>
      <c r="H350" s="44">
        <v>2.83355E-2</v>
      </c>
    </row>
    <row r="351" spans="2:8">
      <c r="B351" s="6">
        <v>2035</v>
      </c>
      <c r="C351" s="5" t="s">
        <v>31</v>
      </c>
      <c r="D351" s="18">
        <v>0.16916999999999999</v>
      </c>
      <c r="E351" s="7">
        <v>8.2445000000000004E-2</v>
      </c>
      <c r="F351" s="7">
        <v>1.8955E-2</v>
      </c>
      <c r="G351" s="7">
        <v>2.5240000000000002E-3</v>
      </c>
      <c r="H351" s="44">
        <v>3.1908800000000001E-2</v>
      </c>
    </row>
    <row r="352" spans="2:8">
      <c r="B352" s="6">
        <v>2036</v>
      </c>
      <c r="C352" s="5" t="s">
        <v>31</v>
      </c>
      <c r="D352" s="18">
        <v>0.16167599999999999</v>
      </c>
      <c r="E352" s="7">
        <v>7.9681000000000002E-2</v>
      </c>
      <c r="F352" s="7">
        <v>1.8105E-2</v>
      </c>
      <c r="G352" s="7">
        <v>2.3900000000000002E-3</v>
      </c>
      <c r="H352" s="44">
        <v>3.5524100000000003E-2</v>
      </c>
    </row>
    <row r="353" spans="2:8">
      <c r="B353" s="6">
        <v>2037</v>
      </c>
      <c r="C353" s="5" t="s">
        <v>31</v>
      </c>
      <c r="D353" s="18">
        <v>0.154247</v>
      </c>
      <c r="E353" s="7">
        <v>7.7262999999999998E-2</v>
      </c>
      <c r="F353" s="7">
        <v>1.7262E-2</v>
      </c>
      <c r="G353" s="7">
        <v>2.2629999999999998E-3</v>
      </c>
      <c r="H353" s="44">
        <v>3.9243399999999998E-2</v>
      </c>
    </row>
    <row r="354" spans="2:8">
      <c r="B354" s="6">
        <v>2038</v>
      </c>
      <c r="C354" s="5" t="s">
        <v>31</v>
      </c>
      <c r="D354" s="18">
        <v>0.14660699999999999</v>
      </c>
      <c r="E354" s="7">
        <v>7.5194999999999998E-2</v>
      </c>
      <c r="F354" s="7">
        <v>1.6396000000000001E-2</v>
      </c>
      <c r="G354" s="7">
        <v>2.1459999999999999E-3</v>
      </c>
      <c r="H354" s="44">
        <v>4.3095099999999997E-2</v>
      </c>
    </row>
    <row r="355" spans="2:8">
      <c r="B355" s="6">
        <v>2039</v>
      </c>
      <c r="C355" s="5" t="s">
        <v>31</v>
      </c>
      <c r="D355" s="18">
        <v>0.13892299999999999</v>
      </c>
      <c r="E355" s="7">
        <v>7.3132000000000003E-2</v>
      </c>
      <c r="F355" s="7">
        <v>1.5526E-2</v>
      </c>
      <c r="G355" s="7">
        <v>2.0379999999999999E-3</v>
      </c>
      <c r="H355" s="44">
        <v>4.6970199999999997E-2</v>
      </c>
    </row>
    <row r="356" spans="2:8">
      <c r="B356" s="6">
        <v>2040</v>
      </c>
      <c r="C356" s="5" t="s">
        <v>31</v>
      </c>
      <c r="D356" s="18">
        <v>0.13172700000000001</v>
      </c>
      <c r="E356" s="7">
        <v>7.1356000000000003E-2</v>
      </c>
      <c r="F356" s="7">
        <v>1.4713E-2</v>
      </c>
      <c r="G356" s="7">
        <v>1.9289999999999999E-3</v>
      </c>
      <c r="H356" s="44">
        <v>5.07774E-2</v>
      </c>
    </row>
    <row r="357" spans="2:8">
      <c r="B357" s="6">
        <v>2041</v>
      </c>
      <c r="C357" s="5" t="s">
        <v>31</v>
      </c>
      <c r="D357" s="18">
        <v>0.12482600000000001</v>
      </c>
      <c r="E357" s="7">
        <v>6.9783999999999999E-2</v>
      </c>
      <c r="F357" s="7">
        <v>1.3932999999999999E-2</v>
      </c>
      <c r="G357" s="7">
        <v>1.825E-3</v>
      </c>
      <c r="H357" s="44">
        <v>5.45297E-2</v>
      </c>
    </row>
    <row r="358" spans="2:8">
      <c r="B358" s="6">
        <v>2042</v>
      </c>
      <c r="C358" s="5" t="s">
        <v>31</v>
      </c>
      <c r="D358" s="18">
        <v>0.118308</v>
      </c>
      <c r="E358" s="7">
        <v>6.8406999999999996E-2</v>
      </c>
      <c r="F358" s="7">
        <v>1.3197E-2</v>
      </c>
      <c r="G358" s="7">
        <v>1.727E-3</v>
      </c>
      <c r="H358" s="44">
        <v>5.8185399999999998E-2</v>
      </c>
    </row>
    <row r="359" spans="2:8">
      <c r="B359" s="6">
        <v>2043</v>
      </c>
      <c r="C359" s="5" t="s">
        <v>31</v>
      </c>
      <c r="D359" s="18">
        <v>0.112162</v>
      </c>
      <c r="E359" s="7">
        <v>6.7100999999999994E-2</v>
      </c>
      <c r="F359" s="7">
        <v>1.2503999999999999E-2</v>
      </c>
      <c r="G359" s="7">
        <v>1.6329999999999999E-3</v>
      </c>
      <c r="H359" s="44">
        <v>6.1678900000000002E-2</v>
      </c>
    </row>
    <row r="360" spans="2:8">
      <c r="B360" s="6">
        <v>2044</v>
      </c>
      <c r="C360" s="5" t="s">
        <v>31</v>
      </c>
      <c r="D360" s="18">
        <v>0.107307</v>
      </c>
      <c r="E360" s="7">
        <v>6.5890000000000004E-2</v>
      </c>
      <c r="F360" s="7">
        <v>1.1960999999999999E-2</v>
      </c>
      <c r="G360" s="7">
        <v>1.544E-3</v>
      </c>
      <c r="H360" s="44">
        <v>6.4671000000000006E-2</v>
      </c>
    </row>
    <row r="361" spans="2:8">
      <c r="B361" s="6">
        <v>2045</v>
      </c>
      <c r="C361" s="5" t="s">
        <v>31</v>
      </c>
      <c r="D361" s="18">
        <v>0.102934</v>
      </c>
      <c r="E361" s="7">
        <v>6.4714999999999995E-2</v>
      </c>
      <c r="F361" s="7">
        <v>1.1473000000000001E-2</v>
      </c>
      <c r="G361" s="7">
        <v>1.457E-3</v>
      </c>
      <c r="H361" s="44">
        <v>6.7508200000000004E-2</v>
      </c>
    </row>
    <row r="362" spans="2:8">
      <c r="B362" s="6">
        <v>2046</v>
      </c>
      <c r="C362" s="5" t="s">
        <v>31</v>
      </c>
      <c r="D362" s="18">
        <v>9.9793999999999994E-2</v>
      </c>
      <c r="E362" s="7">
        <v>6.3711000000000004E-2</v>
      </c>
      <c r="F362" s="7">
        <v>1.1126E-2</v>
      </c>
      <c r="G362" s="7">
        <v>1.3730000000000001E-3</v>
      </c>
      <c r="H362" s="44">
        <v>6.9942500000000005E-2</v>
      </c>
    </row>
    <row r="363" spans="2:8">
      <c r="B363" s="6">
        <v>2047</v>
      </c>
      <c r="C363" s="5" t="s">
        <v>31</v>
      </c>
      <c r="D363" s="18">
        <v>9.7409999999999997E-2</v>
      </c>
      <c r="E363" s="7">
        <v>6.2820000000000001E-2</v>
      </c>
      <c r="F363" s="7">
        <v>1.0866000000000001E-2</v>
      </c>
      <c r="G363" s="7">
        <v>1.292E-3</v>
      </c>
      <c r="H363" s="44">
        <v>7.2084400000000007E-2</v>
      </c>
    </row>
    <row r="364" spans="2:8">
      <c r="B364" s="6">
        <v>2048</v>
      </c>
      <c r="C364" s="5" t="s">
        <v>31</v>
      </c>
      <c r="D364" s="18">
        <v>9.5884999999999998E-2</v>
      </c>
      <c r="E364" s="7">
        <v>6.2059000000000003E-2</v>
      </c>
      <c r="F364" s="7">
        <v>1.0704E-2</v>
      </c>
      <c r="G364" s="7">
        <v>1.2160000000000001E-3</v>
      </c>
      <c r="H364" s="44">
        <v>7.3846800000000004E-2</v>
      </c>
    </row>
    <row r="365" spans="2:8">
      <c r="B365" s="6">
        <v>2049</v>
      </c>
      <c r="C365" s="5" t="s">
        <v>31</v>
      </c>
      <c r="D365" s="18">
        <v>9.5352999999999993E-2</v>
      </c>
      <c r="E365" s="7">
        <v>6.1601000000000003E-2</v>
      </c>
      <c r="F365" s="7">
        <v>1.0655E-2</v>
      </c>
      <c r="G365" s="7">
        <v>1.1479999999999999E-3</v>
      </c>
      <c r="H365" s="44">
        <v>7.5115799999999996E-2</v>
      </c>
    </row>
    <row r="366" spans="2:8">
      <c r="B366" s="6">
        <v>2050</v>
      </c>
      <c r="C366" s="5" t="s">
        <v>31</v>
      </c>
      <c r="D366" s="18">
        <v>9.4515000000000002E-2</v>
      </c>
      <c r="E366" s="7">
        <v>6.139E-2</v>
      </c>
      <c r="F366" s="7">
        <v>1.0571000000000001E-2</v>
      </c>
      <c r="G366" s="7">
        <v>1.083E-3</v>
      </c>
      <c r="H366" s="44">
        <v>7.6565300000000003E-2</v>
      </c>
    </row>
    <row r="367" spans="2:8">
      <c r="B367" s="6">
        <v>2025</v>
      </c>
      <c r="C367" s="5" t="s">
        <v>32</v>
      </c>
      <c r="D367" s="18">
        <v>0.24074799999999999</v>
      </c>
      <c r="E367" s="7">
        <v>0.12078999999999999</v>
      </c>
      <c r="F367" s="7">
        <v>2.6768E-2</v>
      </c>
      <c r="G367" s="7">
        <v>3.2550000000000001E-3</v>
      </c>
      <c r="H367" s="44">
        <v>2.8535700000000002E-3</v>
      </c>
    </row>
    <row r="368" spans="2:8">
      <c r="B368" s="6">
        <v>2026</v>
      </c>
      <c r="C368" s="5" t="s">
        <v>32</v>
      </c>
      <c r="D368" s="18">
        <v>0.236815</v>
      </c>
      <c r="E368" s="7">
        <v>0.118765</v>
      </c>
      <c r="F368" s="7">
        <v>2.6336999999999999E-2</v>
      </c>
      <c r="G368" s="7">
        <v>3.166E-3</v>
      </c>
      <c r="H368" s="44">
        <v>4.0252899999999999E-3</v>
      </c>
    </row>
    <row r="369" spans="2:8">
      <c r="B369" s="6">
        <v>2027</v>
      </c>
      <c r="C369" s="5" t="s">
        <v>32</v>
      </c>
      <c r="D369" s="18">
        <v>0.23211699999999999</v>
      </c>
      <c r="E369" s="7">
        <v>0.116452</v>
      </c>
      <c r="F369" s="7">
        <v>2.5817E-2</v>
      </c>
      <c r="G369" s="7">
        <v>3.166E-3</v>
      </c>
      <c r="H369" s="44">
        <v>5.8254400000000003E-3</v>
      </c>
    </row>
    <row r="370" spans="2:8">
      <c r="B370" s="6">
        <v>2028</v>
      </c>
      <c r="C370" s="5" t="s">
        <v>32</v>
      </c>
      <c r="D370" s="18">
        <v>0.226545</v>
      </c>
      <c r="E370" s="7">
        <v>0.114776</v>
      </c>
      <c r="F370" s="7">
        <v>2.5197000000000001E-2</v>
      </c>
      <c r="G370" s="7">
        <v>2.3939999999999999E-3</v>
      </c>
      <c r="H370" s="44">
        <v>7.92174E-3</v>
      </c>
    </row>
    <row r="371" spans="2:8">
      <c r="B371" s="6">
        <v>2029</v>
      </c>
      <c r="C371" s="5" t="s">
        <v>32</v>
      </c>
      <c r="D371" s="18">
        <v>0.21968099999999999</v>
      </c>
      <c r="E371" s="7">
        <v>0.11212999999999999</v>
      </c>
      <c r="F371" s="7">
        <v>2.443E-2</v>
      </c>
      <c r="G371" s="7">
        <v>2.4819999999999998E-3</v>
      </c>
      <c r="H371" s="44">
        <v>1.0588E-2</v>
      </c>
    </row>
    <row r="372" spans="2:8">
      <c r="B372" s="6">
        <v>2030</v>
      </c>
      <c r="C372" s="5" t="s">
        <v>32</v>
      </c>
      <c r="D372" s="18">
        <v>0.21202399999999999</v>
      </c>
      <c r="E372" s="7">
        <v>0.10923099999999999</v>
      </c>
      <c r="F372" s="7">
        <v>2.3573E-2</v>
      </c>
      <c r="G372" s="7">
        <v>2.5509999999999999E-3</v>
      </c>
      <c r="H372" s="44">
        <v>1.36448E-2</v>
      </c>
    </row>
    <row r="373" spans="2:8">
      <c r="B373" s="6">
        <v>2031</v>
      </c>
      <c r="C373" s="5" t="s">
        <v>32</v>
      </c>
      <c r="D373" s="18">
        <v>0.20364499999999999</v>
      </c>
      <c r="E373" s="7">
        <v>0.106498</v>
      </c>
      <c r="F373" s="7">
        <v>2.2633E-2</v>
      </c>
      <c r="G373" s="7">
        <v>2.5560000000000001E-3</v>
      </c>
      <c r="H373" s="44">
        <v>1.7101100000000001E-2</v>
      </c>
    </row>
    <row r="374" spans="2:8">
      <c r="B374" s="6">
        <v>2032</v>
      </c>
      <c r="C374" s="5" t="s">
        <v>32</v>
      </c>
      <c r="D374" s="18">
        <v>0.19446099999999999</v>
      </c>
      <c r="E374" s="7">
        <v>0.10367999999999999</v>
      </c>
      <c r="F374" s="7">
        <v>2.1599E-2</v>
      </c>
      <c r="G374" s="7">
        <v>2.4550000000000002E-3</v>
      </c>
      <c r="H374" s="44">
        <v>2.1291999999999998E-2</v>
      </c>
    </row>
    <row r="375" spans="2:8">
      <c r="B375" s="6">
        <v>2033</v>
      </c>
      <c r="C375" s="5" t="s">
        <v>32</v>
      </c>
      <c r="D375" s="18">
        <v>0.18595300000000001</v>
      </c>
      <c r="E375" s="7">
        <v>0.100866</v>
      </c>
      <c r="F375" s="7">
        <v>2.0642000000000001E-2</v>
      </c>
      <c r="G375" s="7">
        <v>2.4139999999999999E-3</v>
      </c>
      <c r="H375" s="44">
        <v>2.5276799999999999E-2</v>
      </c>
    </row>
    <row r="376" spans="2:8">
      <c r="B376" s="6">
        <v>2034</v>
      </c>
      <c r="C376" s="5" t="s">
        <v>32</v>
      </c>
      <c r="D376" s="18">
        <v>0.178068</v>
      </c>
      <c r="E376" s="7">
        <v>9.8052E-2</v>
      </c>
      <c r="F376" s="7">
        <v>1.9757E-2</v>
      </c>
      <c r="G376" s="7">
        <v>2.2910000000000001E-3</v>
      </c>
      <c r="H376" s="44">
        <v>2.91142E-2</v>
      </c>
    </row>
    <row r="377" spans="2:8">
      <c r="B377" s="6">
        <v>2035</v>
      </c>
      <c r="C377" s="5" t="s">
        <v>32</v>
      </c>
      <c r="D377" s="18">
        <v>0.170768</v>
      </c>
      <c r="E377" s="7">
        <v>9.5477999999999993E-2</v>
      </c>
      <c r="F377" s="7">
        <v>1.8939999999999999E-2</v>
      </c>
      <c r="G377" s="7">
        <v>2.1649999999999998E-3</v>
      </c>
      <c r="H377" s="44">
        <v>3.2644199999999998E-2</v>
      </c>
    </row>
    <row r="378" spans="2:8">
      <c r="B378" s="6">
        <v>2036</v>
      </c>
      <c r="C378" s="5" t="s">
        <v>32</v>
      </c>
      <c r="D378" s="18">
        <v>0.16317100000000001</v>
      </c>
      <c r="E378" s="7">
        <v>9.2920000000000003E-2</v>
      </c>
      <c r="F378" s="7">
        <v>1.8089000000000001E-2</v>
      </c>
      <c r="G378" s="7">
        <v>2.0430000000000001E-3</v>
      </c>
      <c r="H378" s="44">
        <v>3.6201900000000002E-2</v>
      </c>
    </row>
    <row r="379" spans="2:8">
      <c r="B379" s="6">
        <v>2037</v>
      </c>
      <c r="C379" s="5" t="s">
        <v>32</v>
      </c>
      <c r="D379" s="18">
        <v>0.15565200000000001</v>
      </c>
      <c r="E379" s="7">
        <v>9.0709999999999999E-2</v>
      </c>
      <c r="F379" s="7">
        <v>1.7246999999999998E-2</v>
      </c>
      <c r="G379" s="7">
        <v>1.928E-3</v>
      </c>
      <c r="H379" s="44">
        <v>3.9851200000000003E-2</v>
      </c>
    </row>
    <row r="380" spans="2:8">
      <c r="B380" s="6">
        <v>2038</v>
      </c>
      <c r="C380" s="5" t="s">
        <v>32</v>
      </c>
      <c r="D380" s="18">
        <v>0.14793100000000001</v>
      </c>
      <c r="E380" s="7">
        <v>8.8889999999999997E-2</v>
      </c>
      <c r="F380" s="7">
        <v>1.6382000000000001E-2</v>
      </c>
      <c r="G380" s="7">
        <v>1.825E-3</v>
      </c>
      <c r="H380" s="44">
        <v>4.3616599999999998E-2</v>
      </c>
    </row>
    <row r="381" spans="2:8">
      <c r="B381" s="6">
        <v>2039</v>
      </c>
      <c r="C381" s="5" t="s">
        <v>32</v>
      </c>
      <c r="D381" s="18">
        <v>0.14019400000000001</v>
      </c>
      <c r="E381" s="7">
        <v>8.7131E-2</v>
      </c>
      <c r="F381" s="7">
        <v>1.5516E-2</v>
      </c>
      <c r="G381" s="7">
        <v>1.7309999999999999E-3</v>
      </c>
      <c r="H381" s="44">
        <v>4.7378999999999998E-2</v>
      </c>
    </row>
    <row r="382" spans="2:8">
      <c r="B382" s="6">
        <v>2040</v>
      </c>
      <c r="C382" s="5" t="s">
        <v>32</v>
      </c>
      <c r="D382" s="18">
        <v>0.13295599999999999</v>
      </c>
      <c r="E382" s="7">
        <v>8.5682999999999995E-2</v>
      </c>
      <c r="F382" s="7">
        <v>1.4708000000000001E-2</v>
      </c>
      <c r="G382" s="7">
        <v>1.6379999999999999E-3</v>
      </c>
      <c r="H382" s="44">
        <v>5.10491E-2</v>
      </c>
    </row>
    <row r="383" spans="2:8">
      <c r="B383" s="6">
        <v>2041</v>
      </c>
      <c r="C383" s="5" t="s">
        <v>32</v>
      </c>
      <c r="D383" s="18">
        <v>0.12604599999999999</v>
      </c>
      <c r="E383" s="7">
        <v>8.4483000000000003E-2</v>
      </c>
      <c r="F383" s="7">
        <v>1.3938000000000001E-2</v>
      </c>
      <c r="G383" s="7">
        <v>1.5510000000000001E-3</v>
      </c>
      <c r="H383" s="44">
        <v>5.46308E-2</v>
      </c>
    </row>
    <row r="384" spans="2:8">
      <c r="B384" s="6">
        <v>2042</v>
      </c>
      <c r="C384" s="5" t="s">
        <v>32</v>
      </c>
      <c r="D384" s="18">
        <v>0.119516</v>
      </c>
      <c r="E384" s="7">
        <v>8.3485000000000004E-2</v>
      </c>
      <c r="F384" s="7">
        <v>1.3211000000000001E-2</v>
      </c>
      <c r="G384" s="7">
        <v>1.4710000000000001E-3</v>
      </c>
      <c r="H384" s="44">
        <v>5.8109899999999999E-2</v>
      </c>
    </row>
    <row r="385" spans="2:8">
      <c r="B385" s="6">
        <v>2043</v>
      </c>
      <c r="C385" s="5" t="s">
        <v>32</v>
      </c>
      <c r="D385" s="18">
        <v>0.11336599999999999</v>
      </c>
      <c r="E385" s="7">
        <v>8.2531999999999994E-2</v>
      </c>
      <c r="F385" s="7">
        <v>1.2529E-2</v>
      </c>
      <c r="G385" s="7">
        <v>1.3929999999999999E-3</v>
      </c>
      <c r="H385" s="44">
        <v>6.1423100000000001E-2</v>
      </c>
    </row>
    <row r="386" spans="2:8">
      <c r="B386" s="6">
        <v>2044</v>
      </c>
      <c r="C386" s="5" t="s">
        <v>32</v>
      </c>
      <c r="D386" s="18">
        <v>0.108485</v>
      </c>
      <c r="E386" s="7">
        <v>8.1669000000000005E-2</v>
      </c>
      <c r="F386" s="7">
        <v>1.1993999999999999E-2</v>
      </c>
      <c r="G386" s="7">
        <v>1.32E-3</v>
      </c>
      <c r="H386" s="44">
        <v>6.4241800000000002E-2</v>
      </c>
    </row>
    <row r="387" spans="2:8">
      <c r="B387" s="6">
        <v>2045</v>
      </c>
      <c r="C387" s="5" t="s">
        <v>32</v>
      </c>
      <c r="D387" s="18">
        <v>0.104064</v>
      </c>
      <c r="E387" s="7">
        <v>8.0745999999999998E-2</v>
      </c>
      <c r="F387" s="7">
        <v>1.1511E-2</v>
      </c>
      <c r="G387" s="7">
        <v>1.2459999999999999E-3</v>
      </c>
      <c r="H387" s="44">
        <v>6.694E-2</v>
      </c>
    </row>
    <row r="388" spans="2:8">
      <c r="B388" s="6">
        <v>2046</v>
      </c>
      <c r="C388" s="5" t="s">
        <v>32</v>
      </c>
      <c r="D388" s="18">
        <v>0.100872</v>
      </c>
      <c r="E388" s="7">
        <v>8.0042000000000002E-2</v>
      </c>
      <c r="F388" s="7">
        <v>1.1169E-2</v>
      </c>
      <c r="G388" s="7">
        <v>1.175E-3</v>
      </c>
      <c r="H388" s="44">
        <v>6.9237699999999999E-2</v>
      </c>
    </row>
    <row r="389" spans="2:8">
      <c r="B389" s="6">
        <v>2047</v>
      </c>
      <c r="C389" s="5" t="s">
        <v>32</v>
      </c>
      <c r="D389" s="18">
        <v>9.8419999999999994E-2</v>
      </c>
      <c r="E389" s="7">
        <v>7.9406000000000004E-2</v>
      </c>
      <c r="F389" s="7">
        <v>1.0912E-2</v>
      </c>
      <c r="G389" s="7">
        <v>1.1069999999999999E-3</v>
      </c>
      <c r="H389" s="44">
        <v>7.1257100000000004E-2</v>
      </c>
    </row>
    <row r="390" spans="2:8">
      <c r="B390" s="6">
        <v>2048</v>
      </c>
      <c r="C390" s="5" t="s">
        <v>32</v>
      </c>
      <c r="D390" s="18">
        <v>9.6813999999999997E-2</v>
      </c>
      <c r="E390" s="7">
        <v>7.8869999999999996E-2</v>
      </c>
      <c r="F390" s="7">
        <v>1.0751E-2</v>
      </c>
      <c r="G390" s="7">
        <v>1.0430000000000001E-3</v>
      </c>
      <c r="H390" s="44">
        <v>7.2899900000000004E-2</v>
      </c>
    </row>
    <row r="391" spans="2:8">
      <c r="B391" s="6">
        <v>2049</v>
      </c>
      <c r="C391" s="5" t="s">
        <v>32</v>
      </c>
      <c r="D391" s="18">
        <v>9.6199999999999994E-2</v>
      </c>
      <c r="E391" s="7">
        <v>7.8593999999999997E-2</v>
      </c>
      <c r="F391" s="7">
        <v>1.0704999999999999E-2</v>
      </c>
      <c r="G391" s="7">
        <v>9.859999999999999E-4</v>
      </c>
      <c r="H391" s="44">
        <v>7.4062799999999998E-2</v>
      </c>
    </row>
    <row r="392" spans="2:8">
      <c r="B392" s="6">
        <v>2050</v>
      </c>
      <c r="C392" s="5" t="s">
        <v>32</v>
      </c>
      <c r="D392" s="18">
        <v>9.5281000000000005E-2</v>
      </c>
      <c r="E392" s="7">
        <v>7.8530000000000003E-2</v>
      </c>
      <c r="F392" s="7">
        <v>1.0621999999999999E-2</v>
      </c>
      <c r="G392" s="7">
        <v>9.3099999999999997E-4</v>
      </c>
      <c r="H392" s="44">
        <v>7.5421699999999994E-2</v>
      </c>
    </row>
    <row r="393" spans="2:8">
      <c r="B393" s="8">
        <v>2025</v>
      </c>
      <c r="C393" s="5" t="s">
        <v>35</v>
      </c>
      <c r="D393" s="18">
        <v>0.26253500000000002</v>
      </c>
      <c r="E393" s="7">
        <v>5.9644000000000003E-2</v>
      </c>
      <c r="F393" s="7">
        <v>2.9559999999999999E-2</v>
      </c>
      <c r="G393" s="7">
        <v>2.0400000000000001E-3</v>
      </c>
      <c r="H393" s="44">
        <v>6.8323100000000003E-3</v>
      </c>
    </row>
    <row r="394" spans="2:8">
      <c r="B394" s="8">
        <v>2026</v>
      </c>
      <c r="C394" s="5" t="s">
        <v>35</v>
      </c>
      <c r="D394" s="18">
        <v>0.25570100000000001</v>
      </c>
      <c r="E394" s="7">
        <v>5.8367000000000002E-2</v>
      </c>
      <c r="F394" s="7">
        <v>2.8778000000000001E-2</v>
      </c>
      <c r="G394" s="7">
        <v>1.977E-3</v>
      </c>
      <c r="H394" s="44">
        <v>9.1734399999999997E-3</v>
      </c>
    </row>
    <row r="395" spans="2:8">
      <c r="B395" s="8">
        <v>2027</v>
      </c>
      <c r="C395" s="5" t="s">
        <v>35</v>
      </c>
      <c r="D395" s="18">
        <v>0.24834800000000001</v>
      </c>
      <c r="E395" s="7">
        <v>5.6777000000000001E-2</v>
      </c>
      <c r="F395" s="7">
        <v>2.7935000000000001E-2</v>
      </c>
      <c r="G395" s="7">
        <v>1.967E-3</v>
      </c>
      <c r="H395" s="44">
        <v>1.20979E-2</v>
      </c>
    </row>
    <row r="396" spans="2:8">
      <c r="B396" s="8">
        <v>2028</v>
      </c>
      <c r="C396" s="5" t="s">
        <v>35</v>
      </c>
      <c r="D396" s="18">
        <v>0.23958099999999999</v>
      </c>
      <c r="E396" s="7">
        <v>5.5510999999999998E-2</v>
      </c>
      <c r="F396" s="7">
        <v>2.6931E-2</v>
      </c>
      <c r="G396" s="7">
        <v>1.4790000000000001E-3</v>
      </c>
      <c r="H396" s="44">
        <v>1.55789E-2</v>
      </c>
    </row>
    <row r="397" spans="2:8">
      <c r="B397" s="8">
        <v>2029</v>
      </c>
      <c r="C397" s="5" t="s">
        <v>35</v>
      </c>
      <c r="D397" s="18">
        <v>0.22950499999999999</v>
      </c>
      <c r="E397" s="7">
        <v>5.3512999999999998E-2</v>
      </c>
      <c r="F397" s="7">
        <v>2.5777999999999999E-2</v>
      </c>
      <c r="G397" s="7">
        <v>1.523E-3</v>
      </c>
      <c r="H397" s="44">
        <v>1.9599399999999999E-2</v>
      </c>
    </row>
    <row r="398" spans="2:8">
      <c r="B398" s="8">
        <v>2030</v>
      </c>
      <c r="C398" s="5" t="s">
        <v>35</v>
      </c>
      <c r="D398" s="18">
        <v>0.21815999999999999</v>
      </c>
      <c r="E398" s="7">
        <v>5.1381999999999997E-2</v>
      </c>
      <c r="F398" s="7">
        <v>2.4480999999999999E-2</v>
      </c>
      <c r="G398" s="7">
        <v>1.554E-3</v>
      </c>
      <c r="H398" s="44">
        <v>2.41789E-2</v>
      </c>
    </row>
    <row r="399" spans="2:8">
      <c r="B399" s="8">
        <v>2031</v>
      </c>
      <c r="C399" s="5" t="s">
        <v>35</v>
      </c>
      <c r="D399" s="18">
        <v>0.20589399999999999</v>
      </c>
      <c r="E399" s="7">
        <v>4.9253999999999999E-2</v>
      </c>
      <c r="F399" s="7">
        <v>2.3078000000000001E-2</v>
      </c>
      <c r="G399" s="7">
        <v>1.544E-3</v>
      </c>
      <c r="H399" s="44">
        <v>2.9224900000000002E-2</v>
      </c>
    </row>
    <row r="400" spans="2:8">
      <c r="B400" s="8">
        <v>2032</v>
      </c>
      <c r="C400" s="5" t="s">
        <v>35</v>
      </c>
      <c r="D400" s="18">
        <v>0.19293099999999999</v>
      </c>
      <c r="E400" s="7">
        <v>4.7190999999999997E-2</v>
      </c>
      <c r="F400" s="7">
        <v>2.1597000000000002E-2</v>
      </c>
      <c r="G400" s="7">
        <v>1.474E-3</v>
      </c>
      <c r="H400" s="44">
        <v>3.4704100000000002E-2</v>
      </c>
    </row>
    <row r="401" spans="2:8">
      <c r="B401" s="8">
        <v>2033</v>
      </c>
      <c r="C401" s="5" t="s">
        <v>35</v>
      </c>
      <c r="D401" s="18">
        <v>0.17966599999999999</v>
      </c>
      <c r="E401" s="7">
        <v>4.5095999999999997E-2</v>
      </c>
      <c r="F401" s="7">
        <v>2.0080000000000001E-2</v>
      </c>
      <c r="G401" s="7">
        <v>1.439E-3</v>
      </c>
      <c r="H401" s="44">
        <v>4.0503299999999999E-2</v>
      </c>
    </row>
    <row r="402" spans="2:8">
      <c r="B402" s="8">
        <v>2034</v>
      </c>
      <c r="C402" s="5" t="s">
        <v>35</v>
      </c>
      <c r="D402" s="18">
        <v>0.16600000000000001</v>
      </c>
      <c r="E402" s="7">
        <v>4.3013999999999997E-2</v>
      </c>
      <c r="F402" s="7">
        <v>1.8519000000000001E-2</v>
      </c>
      <c r="G402" s="7">
        <v>1.354E-3</v>
      </c>
      <c r="H402" s="44">
        <v>4.6632399999999997E-2</v>
      </c>
    </row>
    <row r="403" spans="2:8">
      <c r="B403" s="8">
        <v>2035</v>
      </c>
      <c r="C403" s="5" t="s">
        <v>35</v>
      </c>
      <c r="D403" s="18">
        <v>0.15160199999999999</v>
      </c>
      <c r="E403" s="7">
        <v>4.0993000000000002E-2</v>
      </c>
      <c r="F403" s="7">
        <v>1.6874E-2</v>
      </c>
      <c r="G403" s="7">
        <v>1.266E-3</v>
      </c>
      <c r="H403" s="44">
        <v>5.3073700000000001E-2</v>
      </c>
    </row>
    <row r="404" spans="2:8">
      <c r="B404" s="8">
        <v>2036</v>
      </c>
      <c r="C404" s="5" t="s">
        <v>35</v>
      </c>
      <c r="D404" s="18">
        <v>0.137158</v>
      </c>
      <c r="E404" s="7">
        <v>3.8991999999999999E-2</v>
      </c>
      <c r="F404" s="7">
        <v>1.5225000000000001E-2</v>
      </c>
      <c r="G404" s="7">
        <v>1.1800000000000001E-3</v>
      </c>
      <c r="H404" s="44">
        <v>5.9388400000000001E-2</v>
      </c>
    </row>
    <row r="405" spans="2:8">
      <c r="B405" s="8">
        <v>2037</v>
      </c>
      <c r="C405" s="5" t="s">
        <v>35</v>
      </c>
      <c r="D405" s="18">
        <v>0.12296899999999999</v>
      </c>
      <c r="E405" s="7">
        <v>3.7173999999999999E-2</v>
      </c>
      <c r="F405" s="7">
        <v>1.3606E-2</v>
      </c>
      <c r="G405" s="7">
        <v>1.098E-3</v>
      </c>
      <c r="H405" s="44">
        <v>6.5698400000000004E-2</v>
      </c>
    </row>
    <row r="406" spans="2:8">
      <c r="B406" s="8">
        <v>2038</v>
      </c>
      <c r="C406" s="5" t="s">
        <v>35</v>
      </c>
      <c r="D406" s="18">
        <v>0.10982599999999999</v>
      </c>
      <c r="E406" s="7">
        <v>3.5640999999999999E-2</v>
      </c>
      <c r="F406" s="7">
        <v>1.2125E-2</v>
      </c>
      <c r="G406" s="7">
        <v>1.026E-3</v>
      </c>
      <c r="H406" s="44">
        <v>7.1597800000000003E-2</v>
      </c>
    </row>
    <row r="407" spans="2:8">
      <c r="B407" s="8">
        <v>2039</v>
      </c>
      <c r="C407" s="5" t="s">
        <v>35</v>
      </c>
      <c r="D407" s="18">
        <v>9.6840999999999997E-2</v>
      </c>
      <c r="E407" s="7">
        <v>3.4139999999999997E-2</v>
      </c>
      <c r="F407" s="7">
        <v>1.0659999999999999E-2</v>
      </c>
      <c r="G407" s="7">
        <v>9.6000000000000002E-4</v>
      </c>
      <c r="H407" s="44">
        <v>7.7425400000000005E-2</v>
      </c>
    </row>
    <row r="408" spans="2:8">
      <c r="B408" s="8">
        <v>2040</v>
      </c>
      <c r="C408" s="5" t="s">
        <v>35</v>
      </c>
      <c r="D408" s="18">
        <v>8.4304000000000004E-2</v>
      </c>
      <c r="E408" s="7">
        <v>3.2800000000000003E-2</v>
      </c>
      <c r="F408" s="7">
        <v>9.2390000000000007E-3</v>
      </c>
      <c r="G408" s="7">
        <v>8.9400000000000005E-4</v>
      </c>
      <c r="H408" s="44">
        <v>8.3196500000000007E-2</v>
      </c>
    </row>
    <row r="409" spans="2:8">
      <c r="B409" s="8">
        <v>2041</v>
      </c>
      <c r="C409" s="5" t="s">
        <v>35</v>
      </c>
      <c r="D409" s="18">
        <v>7.2123000000000007E-2</v>
      </c>
      <c r="E409" s="7">
        <v>3.1635000000000003E-2</v>
      </c>
      <c r="F409" s="7">
        <v>7.8580000000000004E-3</v>
      </c>
      <c r="G409" s="7">
        <v>8.3299999999999997E-4</v>
      </c>
      <c r="H409" s="44">
        <v>8.8857500000000006E-2</v>
      </c>
    </row>
    <row r="410" spans="2:8">
      <c r="B410" s="8">
        <v>2042</v>
      </c>
      <c r="C410" s="5" t="s">
        <v>35</v>
      </c>
      <c r="D410" s="18">
        <v>6.0329000000000001E-2</v>
      </c>
      <c r="E410" s="7">
        <v>3.058E-2</v>
      </c>
      <c r="F410" s="7">
        <v>6.5199999999999998E-3</v>
      </c>
      <c r="G410" s="7">
        <v>7.7499999999999997E-4</v>
      </c>
      <c r="H410" s="44">
        <v>9.4406100000000007E-2</v>
      </c>
    </row>
    <row r="411" spans="2:8">
      <c r="B411" s="8">
        <v>2043</v>
      </c>
      <c r="C411" s="5" t="s">
        <v>35</v>
      </c>
      <c r="D411" s="18">
        <v>5.0368000000000003E-2</v>
      </c>
      <c r="E411" s="7">
        <v>2.9596999999999998E-2</v>
      </c>
      <c r="F411" s="7">
        <v>5.3949999999999996E-3</v>
      </c>
      <c r="G411" s="7">
        <v>7.2099999999999996E-4</v>
      </c>
      <c r="H411" s="44">
        <v>9.9243700000000004E-2</v>
      </c>
    </row>
    <row r="412" spans="2:8">
      <c r="B412" s="8">
        <v>2044</v>
      </c>
      <c r="C412" s="5" t="s">
        <v>35</v>
      </c>
      <c r="D412" s="18">
        <v>4.1549999999999997E-2</v>
      </c>
      <c r="E412" s="7">
        <v>2.8791000000000001E-2</v>
      </c>
      <c r="F412" s="7">
        <v>4.4010000000000004E-3</v>
      </c>
      <c r="G412" s="7">
        <v>6.7400000000000001E-4</v>
      </c>
      <c r="H412" s="44">
        <v>0.103572</v>
      </c>
    </row>
    <row r="413" spans="2:8">
      <c r="B413" s="8">
        <v>2045</v>
      </c>
      <c r="C413" s="5" t="s">
        <v>35</v>
      </c>
      <c r="D413" s="18">
        <v>3.3910999999999997E-2</v>
      </c>
      <c r="E413" s="7">
        <v>2.8056999999999999E-2</v>
      </c>
      <c r="F413" s="7">
        <v>3.542E-3</v>
      </c>
      <c r="G413" s="7">
        <v>6.29E-4</v>
      </c>
      <c r="H413" s="44">
        <v>0.10746699999999999</v>
      </c>
    </row>
    <row r="414" spans="2:8">
      <c r="B414" s="8">
        <v>2046</v>
      </c>
      <c r="C414" s="5" t="s">
        <v>35</v>
      </c>
      <c r="D414" s="18">
        <v>2.7508000000000001E-2</v>
      </c>
      <c r="E414" s="7">
        <v>2.7493E-2</v>
      </c>
      <c r="F414" s="7">
        <v>2.823E-3</v>
      </c>
      <c r="G414" s="7">
        <v>5.8900000000000001E-4</v>
      </c>
      <c r="H414" s="44">
        <v>0.110967</v>
      </c>
    </row>
    <row r="415" spans="2:8">
      <c r="B415" s="8">
        <v>2047</v>
      </c>
      <c r="C415" s="5" t="s">
        <v>35</v>
      </c>
      <c r="D415" s="18">
        <v>2.2481000000000001E-2</v>
      </c>
      <c r="E415" s="7">
        <v>2.7060000000000001E-2</v>
      </c>
      <c r="F415" s="7">
        <v>2.2620000000000001E-3</v>
      </c>
      <c r="G415" s="7">
        <v>5.53E-4</v>
      </c>
      <c r="H415" s="44">
        <v>0.113957</v>
      </c>
    </row>
    <row r="416" spans="2:8">
      <c r="B416" s="8">
        <v>2048</v>
      </c>
      <c r="C416" s="5" t="s">
        <v>35</v>
      </c>
      <c r="D416" s="18">
        <v>1.8658000000000001E-2</v>
      </c>
      <c r="E416" s="7">
        <v>2.6747E-2</v>
      </c>
      <c r="F416" s="7">
        <v>1.838E-3</v>
      </c>
      <c r="G416" s="7">
        <v>5.1999999999999995E-4</v>
      </c>
      <c r="H416" s="44">
        <v>0.11647</v>
      </c>
    </row>
    <row r="417" spans="2:8">
      <c r="B417" s="8">
        <v>2049</v>
      </c>
      <c r="C417" s="5" t="s">
        <v>35</v>
      </c>
      <c r="D417" s="18">
        <v>1.585E-2</v>
      </c>
      <c r="E417" s="7">
        <v>2.6696999999999999E-2</v>
      </c>
      <c r="F417" s="7">
        <v>1.529E-3</v>
      </c>
      <c r="G417" s="7">
        <v>4.9299999999999995E-4</v>
      </c>
      <c r="H417" s="44">
        <v>0.11855400000000001</v>
      </c>
    </row>
    <row r="418" spans="2:8">
      <c r="B418" s="8">
        <v>2050</v>
      </c>
      <c r="C418" s="5" t="s">
        <v>35</v>
      </c>
      <c r="D418" s="18">
        <v>1.3967E-2</v>
      </c>
      <c r="E418" s="7">
        <v>2.6792E-2</v>
      </c>
      <c r="F418" s="7">
        <v>1.3259999999999999E-3</v>
      </c>
      <c r="G418" s="7">
        <v>4.6700000000000002E-4</v>
      </c>
      <c r="H418" s="44">
        <v>0.120391</v>
      </c>
    </row>
    <row r="419" spans="2:8">
      <c r="B419" s="6">
        <v>2025</v>
      </c>
      <c r="C419" s="5" t="s">
        <v>34</v>
      </c>
      <c r="D419" s="18">
        <v>0.260633</v>
      </c>
      <c r="E419" s="7">
        <v>6.4561999999999994E-2</v>
      </c>
      <c r="F419" s="7">
        <v>2.8478E-2</v>
      </c>
      <c r="G419" s="7">
        <v>2.1299999999999999E-3</v>
      </c>
      <c r="H419" s="44">
        <v>5.9292199999999998E-3</v>
      </c>
    </row>
    <row r="420" spans="2:8">
      <c r="B420" s="6">
        <v>2026</v>
      </c>
      <c r="C420" s="5" t="s">
        <v>34</v>
      </c>
      <c r="D420" s="18">
        <v>0.25381700000000001</v>
      </c>
      <c r="E420" s="7">
        <v>6.3346E-2</v>
      </c>
      <c r="F420" s="7">
        <v>2.7642E-2</v>
      </c>
      <c r="G420" s="7">
        <v>2.1199999999999999E-3</v>
      </c>
      <c r="H420" s="44">
        <v>8.1352400000000002E-3</v>
      </c>
    </row>
    <row r="421" spans="2:8">
      <c r="B421" s="6">
        <v>2027</v>
      </c>
      <c r="C421" s="5" t="s">
        <v>34</v>
      </c>
      <c r="D421" s="18">
        <v>0.24648500000000001</v>
      </c>
      <c r="E421" s="7">
        <v>6.1613000000000001E-2</v>
      </c>
      <c r="F421" s="7">
        <v>2.6644000000000001E-2</v>
      </c>
      <c r="G421" s="7">
        <v>1.593E-3</v>
      </c>
      <c r="H421" s="44">
        <v>1.10686E-2</v>
      </c>
    </row>
    <row r="422" spans="2:8">
      <c r="B422" s="6">
        <v>2028</v>
      </c>
      <c r="C422" s="5" t="s">
        <v>34</v>
      </c>
      <c r="D422" s="18">
        <v>0.23774200000000001</v>
      </c>
      <c r="E422" s="7">
        <v>6.0220999999999997E-2</v>
      </c>
      <c r="F422" s="7">
        <v>2.5499000000000001E-2</v>
      </c>
      <c r="G422" s="7">
        <v>1.64E-3</v>
      </c>
      <c r="H422" s="44">
        <v>1.4569500000000001E-2</v>
      </c>
    </row>
    <row r="423" spans="2:8">
      <c r="B423" s="6">
        <v>2029</v>
      </c>
      <c r="C423" s="5" t="s">
        <v>34</v>
      </c>
      <c r="D423" s="18">
        <v>0.22769600000000001</v>
      </c>
      <c r="E423" s="7">
        <v>5.8044999999999999E-2</v>
      </c>
      <c r="F423" s="7">
        <v>2.4209000000000001E-2</v>
      </c>
      <c r="G423" s="7">
        <v>1.6720000000000001E-3</v>
      </c>
      <c r="H423" s="44">
        <v>1.8615900000000001E-2</v>
      </c>
    </row>
    <row r="424" spans="2:8">
      <c r="B424" s="6">
        <v>2030</v>
      </c>
      <c r="C424" s="5" t="s">
        <v>34</v>
      </c>
      <c r="D424" s="18">
        <v>0.21638199999999999</v>
      </c>
      <c r="E424" s="7">
        <v>5.5690999999999997E-2</v>
      </c>
      <c r="F424" s="7">
        <v>2.2813E-2</v>
      </c>
      <c r="G424" s="7">
        <v>1.6590000000000001E-3</v>
      </c>
      <c r="H424" s="44">
        <v>2.3227299999999999E-2</v>
      </c>
    </row>
    <row r="425" spans="2:8">
      <c r="B425" s="6">
        <v>2031</v>
      </c>
      <c r="C425" s="5" t="s">
        <v>34</v>
      </c>
      <c r="D425" s="18">
        <v>0.20414599999999999</v>
      </c>
      <c r="E425" s="7">
        <v>5.3344000000000003E-2</v>
      </c>
      <c r="F425" s="7">
        <v>2.1340000000000001E-2</v>
      </c>
      <c r="G425" s="7">
        <v>1.583E-3</v>
      </c>
      <c r="H425" s="44">
        <v>2.8306899999999999E-2</v>
      </c>
    </row>
    <row r="426" spans="2:8">
      <c r="B426" s="6">
        <v>2032</v>
      </c>
      <c r="C426" s="5" t="s">
        <v>34</v>
      </c>
      <c r="D426" s="18">
        <v>0.19122700000000001</v>
      </c>
      <c r="E426" s="7">
        <v>5.1083999999999997E-2</v>
      </c>
      <c r="F426" s="7">
        <v>1.9831000000000001E-2</v>
      </c>
      <c r="G426" s="7">
        <v>1.5449999999999999E-3</v>
      </c>
      <c r="H426" s="44">
        <v>3.3800700000000003E-2</v>
      </c>
    </row>
    <row r="427" spans="2:8">
      <c r="B427" s="6">
        <v>2033</v>
      </c>
      <c r="C427" s="5" t="s">
        <v>34</v>
      </c>
      <c r="D427" s="18">
        <v>0.17799499999999999</v>
      </c>
      <c r="E427" s="7">
        <v>4.8917000000000002E-2</v>
      </c>
      <c r="F427" s="7">
        <v>1.8276000000000001E-2</v>
      </c>
      <c r="G427" s="7">
        <v>1.454E-3</v>
      </c>
      <c r="H427" s="44">
        <v>3.9587499999999998E-2</v>
      </c>
    </row>
    <row r="428" spans="2:8">
      <c r="B428" s="6">
        <v>2034</v>
      </c>
      <c r="C428" s="5" t="s">
        <v>34</v>
      </c>
      <c r="D428" s="18">
        <v>0.164358</v>
      </c>
      <c r="E428" s="7">
        <v>4.6759000000000002E-2</v>
      </c>
      <c r="F428" s="7">
        <v>1.6639000000000001E-2</v>
      </c>
      <c r="G428" s="7">
        <v>1.359E-3</v>
      </c>
      <c r="H428" s="44">
        <v>4.5708499999999999E-2</v>
      </c>
    </row>
    <row r="429" spans="2:8">
      <c r="B429" s="6">
        <v>2035</v>
      </c>
      <c r="C429" s="5" t="s">
        <v>34</v>
      </c>
      <c r="D429" s="18">
        <v>0.14999599999999999</v>
      </c>
      <c r="E429" s="7">
        <v>4.4687999999999999E-2</v>
      </c>
      <c r="F429" s="7">
        <v>1.4997999999999999E-2</v>
      </c>
      <c r="G429" s="7">
        <v>1.268E-3</v>
      </c>
      <c r="H429" s="44">
        <v>5.2132299999999999E-2</v>
      </c>
    </row>
    <row r="430" spans="2:8">
      <c r="B430" s="6">
        <v>2036</v>
      </c>
      <c r="C430" s="5" t="s">
        <v>34</v>
      </c>
      <c r="D430" s="18">
        <v>0.13559399999999999</v>
      </c>
      <c r="E430" s="7">
        <v>4.2653999999999997E-2</v>
      </c>
      <c r="F430" s="7">
        <v>1.3386E-2</v>
      </c>
      <c r="G430" s="7">
        <v>1.181E-3</v>
      </c>
      <c r="H430" s="44">
        <v>5.8425400000000002E-2</v>
      </c>
    </row>
    <row r="431" spans="2:8">
      <c r="B431" s="6">
        <v>2037</v>
      </c>
      <c r="C431" s="5" t="s">
        <v>34</v>
      </c>
      <c r="D431" s="18">
        <v>0.121445</v>
      </c>
      <c r="E431" s="7">
        <v>4.0828999999999997E-2</v>
      </c>
      <c r="F431" s="7">
        <v>1.1915E-2</v>
      </c>
      <c r="G431" s="7">
        <v>1.1039999999999999E-3</v>
      </c>
      <c r="H431" s="44">
        <v>6.4706700000000006E-2</v>
      </c>
    </row>
    <row r="432" spans="2:8">
      <c r="B432" s="6">
        <v>2038</v>
      </c>
      <c r="C432" s="5" t="s">
        <v>34</v>
      </c>
      <c r="D432" s="18">
        <v>0.10836</v>
      </c>
      <c r="E432" s="7">
        <v>3.9291E-2</v>
      </c>
      <c r="F432" s="7">
        <v>1.0461E-2</v>
      </c>
      <c r="G432" s="7">
        <v>1.0330000000000001E-3</v>
      </c>
      <c r="H432" s="44">
        <v>7.0569300000000001E-2</v>
      </c>
    </row>
    <row r="433" spans="2:8">
      <c r="B433" s="6">
        <v>2039</v>
      </c>
      <c r="C433" s="5" t="s">
        <v>34</v>
      </c>
      <c r="D433" s="18">
        <v>9.5439999999999997E-2</v>
      </c>
      <c r="E433" s="7">
        <v>3.7804999999999998E-2</v>
      </c>
      <c r="F433" s="7">
        <v>9.0500000000000008E-3</v>
      </c>
      <c r="G433" s="7">
        <v>9.6400000000000001E-4</v>
      </c>
      <c r="H433" s="44">
        <v>7.6352000000000003E-2</v>
      </c>
    </row>
    <row r="434" spans="2:8">
      <c r="B434" s="6">
        <v>2040</v>
      </c>
      <c r="C434" s="5" t="s">
        <v>34</v>
      </c>
      <c r="D434" s="18">
        <v>8.2960000000000006E-2</v>
      </c>
      <c r="E434" s="7">
        <v>3.6500999999999999E-2</v>
      </c>
      <c r="F434" s="7">
        <v>7.6790000000000001E-3</v>
      </c>
      <c r="G434" s="7">
        <v>8.9999999999999998E-4</v>
      </c>
      <c r="H434" s="44">
        <v>8.2077300000000006E-2</v>
      </c>
    </row>
    <row r="435" spans="2:8">
      <c r="B435" s="6">
        <v>2041</v>
      </c>
      <c r="C435" s="5" t="s">
        <v>34</v>
      </c>
      <c r="D435" s="18">
        <v>7.0835999999999996E-2</v>
      </c>
      <c r="E435" s="7">
        <v>3.533E-2</v>
      </c>
      <c r="F435" s="7">
        <v>6.3499999999999997E-3</v>
      </c>
      <c r="G435" s="7">
        <v>8.4000000000000003E-4</v>
      </c>
      <c r="H435" s="44">
        <v>8.7695899999999993E-2</v>
      </c>
    </row>
    <row r="436" spans="2:8">
      <c r="B436" s="6">
        <v>2042</v>
      </c>
      <c r="C436" s="5" t="s">
        <v>34</v>
      </c>
      <c r="D436" s="18">
        <v>5.9093E-2</v>
      </c>
      <c r="E436" s="7">
        <v>3.4285000000000003E-2</v>
      </c>
      <c r="F436" s="7">
        <v>5.2329999999999998E-3</v>
      </c>
      <c r="G436" s="7">
        <v>7.8299999999999995E-4</v>
      </c>
      <c r="H436" s="44">
        <v>9.32008E-2</v>
      </c>
    </row>
    <row r="437" spans="2:8">
      <c r="B437" s="6">
        <v>2043</v>
      </c>
      <c r="C437" s="5" t="s">
        <v>34</v>
      </c>
      <c r="D437" s="18">
        <v>4.9174000000000002E-2</v>
      </c>
      <c r="E437" s="7">
        <v>3.3306000000000002E-2</v>
      </c>
      <c r="F437" s="7">
        <v>4.2459999999999998E-3</v>
      </c>
      <c r="G437" s="7">
        <v>7.2999999999999996E-4</v>
      </c>
      <c r="H437" s="44">
        <v>9.8003900000000005E-2</v>
      </c>
    </row>
    <row r="438" spans="2:8">
      <c r="B438" s="6">
        <v>2044</v>
      </c>
      <c r="C438" s="5" t="s">
        <v>34</v>
      </c>
      <c r="D438" s="18">
        <v>4.0390000000000002E-2</v>
      </c>
      <c r="E438" s="7">
        <v>3.2389000000000001E-2</v>
      </c>
      <c r="F438" s="7">
        <v>3.3909999999999999E-3</v>
      </c>
      <c r="G438" s="7">
        <v>6.78E-4</v>
      </c>
      <c r="H438" s="44">
        <v>0.102392</v>
      </c>
    </row>
    <row r="439" spans="2:8">
      <c r="B439" s="6">
        <v>2045</v>
      </c>
      <c r="C439" s="5" t="s">
        <v>34</v>
      </c>
      <c r="D439" s="18">
        <v>3.2759999999999997E-2</v>
      </c>
      <c r="E439" s="7">
        <v>3.1463999999999999E-2</v>
      </c>
      <c r="F439" s="7">
        <v>2.6740000000000002E-3</v>
      </c>
      <c r="G439" s="7">
        <v>6.3500000000000004E-4</v>
      </c>
      <c r="H439" s="44">
        <v>0.106402</v>
      </c>
    </row>
    <row r="440" spans="2:8">
      <c r="B440" s="6">
        <v>2046</v>
      </c>
      <c r="C440" s="5" t="s">
        <v>34</v>
      </c>
      <c r="D440" s="18">
        <v>2.6353000000000001E-2</v>
      </c>
      <c r="E440" s="7">
        <v>3.0875E-2</v>
      </c>
      <c r="F440" s="7">
        <v>2.1150000000000001E-3</v>
      </c>
      <c r="G440" s="7">
        <v>5.9500000000000004E-4</v>
      </c>
      <c r="H440" s="44">
        <v>0.109891</v>
      </c>
    </row>
    <row r="441" spans="2:8">
      <c r="B441" s="6">
        <v>2047</v>
      </c>
      <c r="C441" s="5" t="s">
        <v>34</v>
      </c>
      <c r="D441" s="18">
        <v>2.1312000000000001E-2</v>
      </c>
      <c r="E441" s="7">
        <v>3.0428E-2</v>
      </c>
      <c r="F441" s="7">
        <v>1.6919999999999999E-3</v>
      </c>
      <c r="G441" s="7">
        <v>5.5999999999999995E-4</v>
      </c>
      <c r="H441" s="44">
        <v>0.112871</v>
      </c>
    </row>
    <row r="442" spans="2:8">
      <c r="B442" s="6">
        <v>2048</v>
      </c>
      <c r="C442" s="5" t="s">
        <v>34</v>
      </c>
      <c r="D442" s="18">
        <v>1.7472999999999999E-2</v>
      </c>
      <c r="E442" s="7">
        <v>3.0110000000000001E-2</v>
      </c>
      <c r="F442" s="7">
        <v>1.3829999999999999E-3</v>
      </c>
      <c r="G442" s="7">
        <v>5.2899999999999996E-4</v>
      </c>
      <c r="H442" s="44">
        <v>0.115371</v>
      </c>
    </row>
    <row r="443" spans="2:8">
      <c r="B443" s="6">
        <v>2049</v>
      </c>
      <c r="C443" s="5" t="s">
        <v>34</v>
      </c>
      <c r="D443" s="18">
        <v>1.4626999999999999E-2</v>
      </c>
      <c r="E443" s="7">
        <v>2.9982000000000002E-2</v>
      </c>
      <c r="F443" s="7">
        <v>1.178E-3</v>
      </c>
      <c r="G443" s="7">
        <v>5.0100000000000003E-4</v>
      </c>
      <c r="H443" s="44">
        <v>0.11745899999999999</v>
      </c>
    </row>
    <row r="444" spans="2:8">
      <c r="B444" s="6">
        <v>2050</v>
      </c>
      <c r="C444" s="5" t="s">
        <v>34</v>
      </c>
      <c r="D444" s="18">
        <v>1.2703000000000001E-2</v>
      </c>
      <c r="E444" s="7">
        <v>3.0013999999999999E-2</v>
      </c>
      <c r="F444" s="7">
        <v>3.0265E-2</v>
      </c>
      <c r="G444" s="7">
        <v>2.2260000000000001E-3</v>
      </c>
      <c r="H444" s="44">
        <v>0.11928999999999999</v>
      </c>
    </row>
    <row r="445" spans="2:8">
      <c r="B445" s="6">
        <v>2025</v>
      </c>
      <c r="C445" s="5" t="s">
        <v>33</v>
      </c>
      <c r="D445" s="18">
        <v>7.0345000000000005E-2</v>
      </c>
      <c r="E445" s="7">
        <v>2.3347E-2</v>
      </c>
      <c r="F445" s="7">
        <v>7.7609999999999997E-3</v>
      </c>
      <c r="G445" s="7">
        <v>8.0900000000000004E-4</v>
      </c>
      <c r="H445" s="44">
        <v>1.5358500000000001E-3</v>
      </c>
    </row>
    <row r="446" spans="2:8">
      <c r="B446" s="6">
        <v>2026</v>
      </c>
      <c r="C446" s="5" t="s">
        <v>33</v>
      </c>
      <c r="D446" s="18">
        <v>6.8920999999999996E-2</v>
      </c>
      <c r="E446" s="7">
        <v>2.2974999999999999E-2</v>
      </c>
      <c r="F446" s="7">
        <v>7.6049999999999998E-3</v>
      </c>
      <c r="G446" s="7">
        <v>7.8700000000000005E-4</v>
      </c>
      <c r="H446" s="44">
        <v>1.95123E-3</v>
      </c>
    </row>
    <row r="447" spans="2:8">
      <c r="B447" s="6">
        <v>2027</v>
      </c>
      <c r="C447" s="5" t="s">
        <v>33</v>
      </c>
      <c r="D447" s="18">
        <v>6.7478999999999997E-2</v>
      </c>
      <c r="E447" s="7">
        <v>2.2509000000000001E-2</v>
      </c>
      <c r="F447" s="7">
        <v>7.4469999999999996E-3</v>
      </c>
      <c r="G447" s="7">
        <v>7.8700000000000005E-4</v>
      </c>
      <c r="H447" s="44">
        <v>2.4544100000000002E-3</v>
      </c>
    </row>
    <row r="448" spans="2:8">
      <c r="B448" s="6">
        <v>2028</v>
      </c>
      <c r="C448" s="5" t="s">
        <v>33</v>
      </c>
      <c r="D448" s="18">
        <v>6.5785999999999997E-2</v>
      </c>
      <c r="E448" s="7">
        <v>2.2200000000000001E-2</v>
      </c>
      <c r="F448" s="7">
        <v>7.2610000000000001E-3</v>
      </c>
      <c r="G448" s="7">
        <v>5.9599999999999996E-4</v>
      </c>
      <c r="H448" s="44">
        <v>3.0386599999999999E-3</v>
      </c>
    </row>
    <row r="449" spans="2:8">
      <c r="B449" s="6">
        <v>2029</v>
      </c>
      <c r="C449" s="5" t="s">
        <v>33</v>
      </c>
      <c r="D449" s="18">
        <v>6.3721E-2</v>
      </c>
      <c r="E449" s="7">
        <v>2.1611999999999999E-2</v>
      </c>
      <c r="F449" s="7">
        <v>7.0320000000000001E-3</v>
      </c>
      <c r="G449" s="7">
        <v>6.1899999999999998E-4</v>
      </c>
      <c r="H449" s="44">
        <v>3.7857699999999999E-3</v>
      </c>
    </row>
    <row r="450" spans="2:8">
      <c r="B450" s="6">
        <v>2030</v>
      </c>
      <c r="C450" s="5" t="s">
        <v>33</v>
      </c>
      <c r="D450" s="18">
        <v>6.1428999999999997E-2</v>
      </c>
      <c r="E450" s="7">
        <v>2.0979999999999999E-2</v>
      </c>
      <c r="F450" s="7">
        <v>6.777E-3</v>
      </c>
      <c r="G450" s="7">
        <v>6.3699999999999998E-4</v>
      </c>
      <c r="H450" s="44">
        <v>4.6414300000000002E-3</v>
      </c>
    </row>
    <row r="451" spans="2:8">
      <c r="B451" s="6">
        <v>2031</v>
      </c>
      <c r="C451" s="5" t="s">
        <v>33</v>
      </c>
      <c r="D451" s="18">
        <v>5.8927E-2</v>
      </c>
      <c r="E451" s="7">
        <v>2.0348000000000002E-2</v>
      </c>
      <c r="F451" s="7">
        <v>6.4989999999999996E-3</v>
      </c>
      <c r="G451" s="7">
        <v>6.3900000000000003E-4</v>
      </c>
      <c r="H451" s="44">
        <v>5.6233999999999998E-3</v>
      </c>
    </row>
    <row r="452" spans="2:8">
      <c r="B452" s="6">
        <v>2032</v>
      </c>
      <c r="C452" s="5" t="s">
        <v>33</v>
      </c>
      <c r="D452" s="18">
        <v>5.6187000000000001E-2</v>
      </c>
      <c r="E452" s="7">
        <v>1.9684E-2</v>
      </c>
      <c r="F452" s="7">
        <v>6.1919999999999996E-3</v>
      </c>
      <c r="G452" s="7">
        <v>6.1499999999999999E-4</v>
      </c>
      <c r="H452" s="44">
        <v>6.8136999999999998E-3</v>
      </c>
    </row>
    <row r="453" spans="2:8">
      <c r="B453" s="6">
        <v>2033</v>
      </c>
      <c r="C453" s="5" t="s">
        <v>33</v>
      </c>
      <c r="D453" s="18">
        <v>5.3652999999999999E-2</v>
      </c>
      <c r="E453" s="7">
        <v>1.9009000000000002E-2</v>
      </c>
      <c r="F453" s="7">
        <v>5.9090000000000002E-3</v>
      </c>
      <c r="G453" s="7">
        <v>6.0499999999999996E-4</v>
      </c>
      <c r="H453" s="44">
        <v>7.9560800000000008E-3</v>
      </c>
    </row>
    <row r="454" spans="2:8">
      <c r="B454" s="6">
        <v>2034</v>
      </c>
      <c r="C454" s="5" t="s">
        <v>33</v>
      </c>
      <c r="D454" s="18">
        <v>5.1305000000000003E-2</v>
      </c>
      <c r="E454" s="7">
        <v>1.8342000000000001E-2</v>
      </c>
      <c r="F454" s="7">
        <v>5.6480000000000002E-3</v>
      </c>
      <c r="G454" s="7">
        <v>5.7499999999999999E-4</v>
      </c>
      <c r="H454" s="44">
        <v>9.0540499999999993E-3</v>
      </c>
    </row>
    <row r="455" spans="2:8">
      <c r="B455" s="6">
        <v>2035</v>
      </c>
      <c r="C455" s="5" t="s">
        <v>33</v>
      </c>
      <c r="D455" s="18">
        <v>4.9072999999999999E-2</v>
      </c>
      <c r="E455" s="7">
        <v>1.7724E-2</v>
      </c>
      <c r="F455" s="7">
        <v>5.4000000000000003E-3</v>
      </c>
      <c r="G455" s="7">
        <v>5.44E-4</v>
      </c>
      <c r="H455" s="44">
        <v>1.00914E-2</v>
      </c>
    </row>
    <row r="456" spans="2:8">
      <c r="B456" s="6">
        <v>2036</v>
      </c>
      <c r="C456" s="5" t="s">
        <v>33</v>
      </c>
      <c r="D456" s="18">
        <v>4.6753999999999997E-2</v>
      </c>
      <c r="E456" s="7">
        <v>1.7114999999999998E-2</v>
      </c>
      <c r="F456" s="7">
        <v>5.1409999999999997E-3</v>
      </c>
      <c r="G456" s="7">
        <v>5.13E-4</v>
      </c>
      <c r="H456" s="44">
        <v>1.1141099999999999E-2</v>
      </c>
    </row>
    <row r="457" spans="2:8">
      <c r="B457" s="6">
        <v>2037</v>
      </c>
      <c r="C457" s="5" t="s">
        <v>33</v>
      </c>
      <c r="D457" s="18">
        <v>4.446E-2</v>
      </c>
      <c r="E457" s="7">
        <v>1.6580999999999999E-2</v>
      </c>
      <c r="F457" s="7">
        <v>4.8859999999999997E-3</v>
      </c>
      <c r="G457" s="7">
        <v>4.84E-4</v>
      </c>
      <c r="H457" s="44">
        <v>1.2220399999999999E-2</v>
      </c>
    </row>
    <row r="458" spans="2:8">
      <c r="B458" s="6">
        <v>2038</v>
      </c>
      <c r="C458" s="5" t="s">
        <v>33</v>
      </c>
      <c r="D458" s="18">
        <v>4.2415000000000001E-2</v>
      </c>
      <c r="E458" s="7">
        <v>1.6149E-2</v>
      </c>
      <c r="F458" s="7">
        <v>4.6639999999999997E-3</v>
      </c>
      <c r="G458" s="7">
        <v>4.5800000000000002E-4</v>
      </c>
      <c r="H458" s="44">
        <v>1.32061E-2</v>
      </c>
    </row>
    <row r="459" spans="2:8">
      <c r="B459" s="6">
        <v>2039</v>
      </c>
      <c r="C459" s="5" t="s">
        <v>33</v>
      </c>
      <c r="D459" s="18">
        <v>4.0412999999999998E-2</v>
      </c>
      <c r="E459" s="7">
        <v>1.5734000000000001E-2</v>
      </c>
      <c r="F459" s="7">
        <v>4.4450000000000002E-3</v>
      </c>
      <c r="G459" s="7">
        <v>4.3399999999999998E-4</v>
      </c>
      <c r="H459" s="44">
        <v>1.41779E-2</v>
      </c>
    </row>
    <row r="460" spans="2:8">
      <c r="B460" s="6">
        <v>2040</v>
      </c>
      <c r="C460" s="5" t="s">
        <v>33</v>
      </c>
      <c r="D460" s="18">
        <v>3.8551000000000002E-2</v>
      </c>
      <c r="E460" s="7">
        <v>1.5389E-2</v>
      </c>
      <c r="F460" s="7">
        <v>4.2420000000000001E-3</v>
      </c>
      <c r="G460" s="7">
        <v>4.1100000000000002E-4</v>
      </c>
      <c r="H460" s="44">
        <v>1.5133000000000001E-2</v>
      </c>
    </row>
    <row r="461" spans="2:8">
      <c r="B461" s="6">
        <v>2041</v>
      </c>
      <c r="C461" s="5" t="s">
        <v>33</v>
      </c>
      <c r="D461" s="18">
        <v>3.6781000000000001E-2</v>
      </c>
      <c r="E461" s="7">
        <v>1.5093000000000001E-2</v>
      </c>
      <c r="F461" s="7">
        <v>4.0480000000000004E-3</v>
      </c>
      <c r="G461" s="7">
        <v>3.8900000000000002E-4</v>
      </c>
      <c r="H461" s="44">
        <v>1.6066400000000002E-2</v>
      </c>
    </row>
    <row r="462" spans="2:8">
      <c r="B462" s="6">
        <v>2042</v>
      </c>
      <c r="C462" s="5" t="s">
        <v>33</v>
      </c>
      <c r="D462" s="18">
        <v>3.5112999999999998E-2</v>
      </c>
      <c r="E462" s="7">
        <v>1.4840000000000001E-2</v>
      </c>
      <c r="F462" s="7">
        <v>3.8660000000000001E-3</v>
      </c>
      <c r="G462" s="7">
        <v>3.68E-4</v>
      </c>
      <c r="H462" s="44">
        <v>1.6976600000000001E-2</v>
      </c>
    </row>
    <row r="463" spans="2:8">
      <c r="B463" s="6">
        <v>2043</v>
      </c>
      <c r="C463" s="5" t="s">
        <v>33</v>
      </c>
      <c r="D463" s="18">
        <v>3.3442E-2</v>
      </c>
      <c r="E463" s="7">
        <v>1.461E-2</v>
      </c>
      <c r="F463" s="7">
        <v>3.6830000000000001E-3</v>
      </c>
      <c r="G463" s="7">
        <v>3.48E-4</v>
      </c>
      <c r="H463" s="44">
        <v>1.7882800000000001E-2</v>
      </c>
    </row>
    <row r="464" spans="2:8">
      <c r="B464" s="6">
        <v>2044</v>
      </c>
      <c r="C464" s="5" t="s">
        <v>33</v>
      </c>
      <c r="D464" s="18">
        <v>3.1920999999999998E-2</v>
      </c>
      <c r="E464" s="7">
        <v>1.4402E-2</v>
      </c>
      <c r="F464" s="7">
        <v>3.5170000000000002E-3</v>
      </c>
      <c r="G464" s="7">
        <v>3.3E-4</v>
      </c>
      <c r="H464" s="44">
        <v>1.8730900000000002E-2</v>
      </c>
    </row>
    <row r="465" spans="2:8">
      <c r="B465" s="6">
        <v>2045</v>
      </c>
      <c r="C465" s="5" t="s">
        <v>33</v>
      </c>
      <c r="D465" s="18">
        <v>3.0540000000000001E-2</v>
      </c>
      <c r="E465" s="7">
        <v>1.4194999999999999E-2</v>
      </c>
      <c r="F465" s="7">
        <v>3.3670000000000002E-3</v>
      </c>
      <c r="G465" s="7">
        <v>3.1100000000000002E-4</v>
      </c>
      <c r="H465" s="44">
        <v>1.9537100000000002E-2</v>
      </c>
    </row>
    <row r="466" spans="2:8">
      <c r="B466" s="6">
        <v>2046</v>
      </c>
      <c r="C466" s="5" t="s">
        <v>33</v>
      </c>
      <c r="D466" s="18">
        <v>2.9523000000000001E-2</v>
      </c>
      <c r="E466" s="7">
        <v>1.4026E-2</v>
      </c>
      <c r="F466" s="7">
        <v>3.2590000000000002E-3</v>
      </c>
      <c r="G466" s="7">
        <v>2.9399999999999999E-4</v>
      </c>
      <c r="H466" s="44">
        <v>2.0225199999999999E-2</v>
      </c>
    </row>
    <row r="467" spans="2:8">
      <c r="B467" s="6">
        <v>2047</v>
      </c>
      <c r="C467" s="5" t="s">
        <v>33</v>
      </c>
      <c r="D467" s="18">
        <v>2.8731E-2</v>
      </c>
      <c r="E467" s="7">
        <v>1.3880999999999999E-2</v>
      </c>
      <c r="F467" s="7">
        <v>3.1770000000000001E-3</v>
      </c>
      <c r="G467" s="7">
        <v>2.7700000000000001E-4</v>
      </c>
      <c r="H467" s="44">
        <v>2.08314E-2</v>
      </c>
    </row>
    <row r="468" spans="2:8">
      <c r="B468" s="6">
        <v>2048</v>
      </c>
      <c r="C468" s="5" t="s">
        <v>33</v>
      </c>
      <c r="D468" s="18">
        <v>2.8194E-2</v>
      </c>
      <c r="E468" s="7">
        <v>1.3764E-2</v>
      </c>
      <c r="F468" s="7">
        <v>3.124E-3</v>
      </c>
      <c r="G468" s="7">
        <v>2.61E-4</v>
      </c>
      <c r="H468" s="44">
        <v>2.13268E-2</v>
      </c>
    </row>
    <row r="469" spans="2:8">
      <c r="B469" s="6">
        <v>2049</v>
      </c>
      <c r="C469" s="5" t="s">
        <v>33</v>
      </c>
      <c r="D469" s="18">
        <v>2.7959999999999999E-2</v>
      </c>
      <c r="E469" s="7">
        <v>1.3714E-2</v>
      </c>
      <c r="F469" s="7">
        <v>3.1050000000000001E-3</v>
      </c>
      <c r="G469" s="7">
        <v>2.4699999999999999E-4</v>
      </c>
      <c r="H469" s="44">
        <v>2.1680499999999998E-2</v>
      </c>
    </row>
    <row r="470" spans="2:8">
      <c r="B470" s="6">
        <v>2050</v>
      </c>
      <c r="C470" s="5" t="s">
        <v>33</v>
      </c>
      <c r="D470" s="18">
        <v>2.7635E-2</v>
      </c>
      <c r="E470" s="7">
        <v>1.3719E-2</v>
      </c>
      <c r="F470" s="7">
        <v>3.0760000000000002E-3</v>
      </c>
      <c r="G470" s="7">
        <v>2.33E-4</v>
      </c>
      <c r="H470" s="44">
        <v>2.20885E-2</v>
      </c>
    </row>
    <row r="471" spans="2:8">
      <c r="B471" s="6">
        <v>2025</v>
      </c>
      <c r="C471" s="5" t="s">
        <v>36</v>
      </c>
      <c r="D471" s="18">
        <v>0.47832400000000003</v>
      </c>
      <c r="E471" s="7">
        <v>0.132961</v>
      </c>
      <c r="F471" s="7">
        <v>5.2995E-2</v>
      </c>
      <c r="G471" s="7">
        <v>4.5050000000000003E-3</v>
      </c>
      <c r="H471" s="44">
        <v>5.3294500000000003E-3</v>
      </c>
    </row>
    <row r="472" spans="2:8">
      <c r="B472" s="6">
        <v>2026</v>
      </c>
      <c r="C472" s="5" t="s">
        <v>36</v>
      </c>
      <c r="D472" s="18">
        <v>0.47036800000000001</v>
      </c>
      <c r="E472" s="7">
        <v>0.13072600000000001</v>
      </c>
      <c r="F472" s="7">
        <v>5.2131999999999998E-2</v>
      </c>
      <c r="G472" s="7">
        <v>4.3779999999999999E-3</v>
      </c>
      <c r="H472" s="44">
        <v>7.4222100000000003E-3</v>
      </c>
    </row>
    <row r="473" spans="2:8">
      <c r="B473" s="6">
        <v>2027</v>
      </c>
      <c r="C473" s="5" t="s">
        <v>36</v>
      </c>
      <c r="D473" s="18">
        <v>0.46100600000000003</v>
      </c>
      <c r="E473" s="7">
        <v>0.128026</v>
      </c>
      <c r="F473" s="7">
        <v>5.1102000000000002E-2</v>
      </c>
      <c r="G473" s="7">
        <v>4.3779999999999999E-3</v>
      </c>
      <c r="H473" s="44">
        <v>1.06695E-2</v>
      </c>
    </row>
    <row r="474" spans="2:8">
      <c r="B474" s="6">
        <v>2028</v>
      </c>
      <c r="C474" s="5" t="s">
        <v>36</v>
      </c>
      <c r="D474" s="18">
        <v>0.449961</v>
      </c>
      <c r="E474" s="7">
        <v>0.12629199999999999</v>
      </c>
      <c r="F474" s="7">
        <v>4.9882999999999997E-2</v>
      </c>
      <c r="G474" s="7">
        <v>3.3140000000000001E-3</v>
      </c>
      <c r="H474" s="44">
        <v>1.44303E-2</v>
      </c>
    </row>
    <row r="475" spans="2:8">
      <c r="B475" s="6">
        <v>2029</v>
      </c>
      <c r="C475" s="5" t="s">
        <v>36</v>
      </c>
      <c r="D475" s="18">
        <v>0.436392</v>
      </c>
      <c r="E475" s="7">
        <v>0.12311</v>
      </c>
      <c r="F475" s="7">
        <v>4.8376000000000002E-2</v>
      </c>
      <c r="G475" s="7">
        <v>3.4420000000000002E-3</v>
      </c>
      <c r="H475" s="44">
        <v>1.9245100000000001E-2</v>
      </c>
    </row>
    <row r="476" spans="2:8">
      <c r="B476" s="6">
        <v>2030</v>
      </c>
      <c r="C476" s="5" t="s">
        <v>36</v>
      </c>
      <c r="D476" s="18">
        <v>0.42127700000000001</v>
      </c>
      <c r="E476" s="7">
        <v>0.119681</v>
      </c>
      <c r="F476" s="7">
        <v>4.6692999999999998E-2</v>
      </c>
      <c r="G476" s="7">
        <v>3.5460000000000001E-3</v>
      </c>
      <c r="H476" s="44">
        <v>2.4767299999999999E-2</v>
      </c>
    </row>
    <row r="477" spans="2:8">
      <c r="B477" s="6">
        <v>2031</v>
      </c>
      <c r="C477" s="5" t="s">
        <v>36</v>
      </c>
      <c r="D477" s="18">
        <v>0.40473999999999999</v>
      </c>
      <c r="E477" s="7">
        <v>0.116283</v>
      </c>
      <c r="F477" s="7">
        <v>4.4845999999999997E-2</v>
      </c>
      <c r="G477" s="7">
        <v>3.5609999999999999E-3</v>
      </c>
      <c r="H477" s="44">
        <v>3.1099600000000002E-2</v>
      </c>
    </row>
    <row r="478" spans="2:8">
      <c r="B478" s="6">
        <v>2032</v>
      </c>
      <c r="C478" s="5" t="s">
        <v>36</v>
      </c>
      <c r="D478" s="18">
        <v>0.38656200000000002</v>
      </c>
      <c r="E478" s="7">
        <v>0.11268599999999999</v>
      </c>
      <c r="F478" s="7">
        <v>4.2809E-2</v>
      </c>
      <c r="G478" s="7">
        <v>3.4269999999999999E-3</v>
      </c>
      <c r="H478" s="44">
        <v>3.8763499999999999E-2</v>
      </c>
    </row>
    <row r="479" spans="2:8">
      <c r="B479" s="6">
        <v>2033</v>
      </c>
      <c r="C479" s="5" t="s">
        <v>36</v>
      </c>
      <c r="D479" s="18">
        <v>0.36977700000000002</v>
      </c>
      <c r="E479" s="7">
        <v>0.108991</v>
      </c>
      <c r="F479" s="7">
        <v>4.0929E-2</v>
      </c>
      <c r="G479" s="7">
        <v>3.372E-3</v>
      </c>
      <c r="H479" s="44">
        <v>4.6136799999999999E-2</v>
      </c>
    </row>
    <row r="480" spans="2:8">
      <c r="B480" s="6">
        <v>2034</v>
      </c>
      <c r="C480" s="5" t="s">
        <v>36</v>
      </c>
      <c r="D480" s="18">
        <v>0.354244</v>
      </c>
      <c r="E480" s="7">
        <v>0.105347</v>
      </c>
      <c r="F480" s="7">
        <v>3.9194E-2</v>
      </c>
      <c r="G480" s="7">
        <v>3.2039999999999998E-3</v>
      </c>
      <c r="H480" s="44">
        <v>5.3200799999999999E-2</v>
      </c>
    </row>
    <row r="481" spans="2:8">
      <c r="B481" s="6">
        <v>2035</v>
      </c>
      <c r="C481" s="5" t="s">
        <v>36</v>
      </c>
      <c r="D481" s="18">
        <v>0.33979199999999998</v>
      </c>
      <c r="E481" s="7">
        <v>0.101975</v>
      </c>
      <c r="F481" s="7">
        <v>3.7583999999999999E-2</v>
      </c>
      <c r="G481" s="7">
        <v>3.0309999999999998E-3</v>
      </c>
      <c r="H481" s="44">
        <v>5.9725E-2</v>
      </c>
    </row>
    <row r="482" spans="2:8">
      <c r="B482" s="6">
        <v>2036</v>
      </c>
      <c r="C482" s="5" t="s">
        <v>36</v>
      </c>
      <c r="D482" s="18">
        <v>0.32472600000000001</v>
      </c>
      <c r="E482" s="7">
        <v>9.8607E-2</v>
      </c>
      <c r="F482" s="7">
        <v>3.5902999999999997E-2</v>
      </c>
      <c r="G482" s="7">
        <v>2.859E-3</v>
      </c>
      <c r="H482" s="44">
        <v>6.6358600000000004E-2</v>
      </c>
    </row>
    <row r="483" spans="2:8">
      <c r="B483" s="6">
        <v>2037</v>
      </c>
      <c r="C483" s="5" t="s">
        <v>36</v>
      </c>
      <c r="D483" s="18">
        <v>0.30981599999999998</v>
      </c>
      <c r="E483" s="7">
        <v>9.5656000000000005E-2</v>
      </c>
      <c r="F483" s="7">
        <v>3.424E-2</v>
      </c>
      <c r="G483" s="7">
        <v>2.6970000000000002E-3</v>
      </c>
      <c r="H483" s="44">
        <v>7.31956E-2</v>
      </c>
    </row>
    <row r="484" spans="2:8">
      <c r="B484" s="6">
        <v>2038</v>
      </c>
      <c r="C484" s="5" t="s">
        <v>36</v>
      </c>
      <c r="D484" s="18">
        <v>0.29442400000000002</v>
      </c>
      <c r="E484" s="7">
        <v>9.3352000000000004E-2</v>
      </c>
      <c r="F484" s="7">
        <v>3.2523000000000003E-2</v>
      </c>
      <c r="G484" s="7">
        <v>2.5539999999999998E-3</v>
      </c>
      <c r="H484" s="44">
        <v>8.0317899999999998E-2</v>
      </c>
    </row>
    <row r="485" spans="2:8">
      <c r="B485" s="6">
        <v>2039</v>
      </c>
      <c r="C485" s="5" t="s">
        <v>36</v>
      </c>
      <c r="D485" s="18">
        <v>0.27893800000000002</v>
      </c>
      <c r="E485" s="7">
        <v>9.1082999999999997E-2</v>
      </c>
      <c r="F485" s="7">
        <v>3.0797999999999999E-2</v>
      </c>
      <c r="G485" s="7">
        <v>2.4220000000000001E-3</v>
      </c>
      <c r="H485" s="44">
        <v>8.7503700000000004E-2</v>
      </c>
    </row>
    <row r="486" spans="2:8">
      <c r="B486" s="6">
        <v>2040</v>
      </c>
      <c r="C486" s="5" t="s">
        <v>36</v>
      </c>
      <c r="D486" s="18">
        <v>0.26441999999999999</v>
      </c>
      <c r="E486" s="7">
        <v>8.9191999999999994E-2</v>
      </c>
      <c r="F486" s="7">
        <v>2.9183000000000001E-2</v>
      </c>
      <c r="G486" s="7">
        <v>2.2899999999999999E-3</v>
      </c>
      <c r="H486" s="44">
        <v>9.4538300000000006E-2</v>
      </c>
    </row>
    <row r="487" spans="2:8">
      <c r="B487" s="6">
        <v>2041</v>
      </c>
      <c r="C487" s="5" t="s">
        <v>36</v>
      </c>
      <c r="D487" s="18">
        <v>0.25053300000000001</v>
      </c>
      <c r="E487" s="7">
        <v>8.7551000000000004E-2</v>
      </c>
      <c r="F487" s="7">
        <v>2.7640999999999999E-2</v>
      </c>
      <c r="G487" s="7">
        <v>2.1649999999999998E-3</v>
      </c>
      <c r="H487" s="44">
        <v>0.10143000000000001</v>
      </c>
    </row>
    <row r="488" spans="2:8">
      <c r="B488" s="6">
        <v>2042</v>
      </c>
      <c r="C488" s="5" t="s">
        <v>36</v>
      </c>
      <c r="D488" s="18">
        <v>0.2374</v>
      </c>
      <c r="E488" s="7">
        <v>8.6142999999999997E-2</v>
      </c>
      <c r="F488" s="7">
        <v>2.6186000000000001E-2</v>
      </c>
      <c r="G488" s="7">
        <v>2.0479999999999999E-3</v>
      </c>
      <c r="H488" s="44">
        <v>0.108139</v>
      </c>
    </row>
    <row r="489" spans="2:8">
      <c r="B489" s="6">
        <v>2043</v>
      </c>
      <c r="C489" s="5" t="s">
        <v>36</v>
      </c>
      <c r="D489" s="18">
        <v>0.225025</v>
      </c>
      <c r="E489" s="7">
        <v>8.4860000000000005E-2</v>
      </c>
      <c r="F489" s="7">
        <v>2.4818E-2</v>
      </c>
      <c r="G489" s="7">
        <v>1.936E-3</v>
      </c>
      <c r="H489" s="44">
        <v>0.114519</v>
      </c>
    </row>
    <row r="490" spans="2:8">
      <c r="B490" s="6">
        <v>2044</v>
      </c>
      <c r="C490" s="5" t="s">
        <v>36</v>
      </c>
      <c r="D490" s="18">
        <v>0.21510699999999999</v>
      </c>
      <c r="E490" s="7">
        <v>8.3720000000000003E-2</v>
      </c>
      <c r="F490" s="7">
        <v>2.3736E-2</v>
      </c>
      <c r="G490" s="7">
        <v>1.83E-3</v>
      </c>
      <c r="H490" s="44">
        <v>0.119937</v>
      </c>
    </row>
    <row r="491" spans="2:8">
      <c r="B491" s="6">
        <v>2045</v>
      </c>
      <c r="C491" s="5" t="s">
        <v>36</v>
      </c>
      <c r="D491" s="18">
        <v>0.20615600000000001</v>
      </c>
      <c r="E491" s="7">
        <v>8.2681000000000004E-2</v>
      </c>
      <c r="F491" s="7">
        <v>2.2762999999999999E-2</v>
      </c>
      <c r="G491" s="7">
        <v>1.7290000000000001E-3</v>
      </c>
      <c r="H491" s="44">
        <v>0.12503</v>
      </c>
    </row>
    <row r="492" spans="2:8">
      <c r="B492" s="6">
        <v>2046</v>
      </c>
      <c r="C492" s="5" t="s">
        <v>36</v>
      </c>
      <c r="D492" s="18">
        <v>0.19962299999999999</v>
      </c>
      <c r="E492" s="7">
        <v>8.1878999999999993E-2</v>
      </c>
      <c r="F492" s="7">
        <v>2.2068000000000001E-2</v>
      </c>
      <c r="G492" s="7">
        <v>1.632E-3</v>
      </c>
      <c r="H492" s="44">
        <v>0.12935099999999999</v>
      </c>
    </row>
    <row r="493" spans="2:8">
      <c r="B493" s="6">
        <v>2047</v>
      </c>
      <c r="C493" s="5" t="s">
        <v>36</v>
      </c>
      <c r="D493" s="18">
        <v>0.194604</v>
      </c>
      <c r="E493" s="7">
        <v>8.1239000000000006E-2</v>
      </c>
      <c r="F493" s="7">
        <v>2.1545999999999999E-2</v>
      </c>
      <c r="G493" s="7">
        <v>1.539E-3</v>
      </c>
      <c r="H493" s="44">
        <v>0.133131</v>
      </c>
    </row>
    <row r="494" spans="2:8">
      <c r="B494" s="6">
        <v>2048</v>
      </c>
      <c r="C494" s="5" t="s">
        <v>36</v>
      </c>
      <c r="D494" s="18">
        <v>0.19125200000000001</v>
      </c>
      <c r="E494" s="7">
        <v>8.0765000000000003E-2</v>
      </c>
      <c r="F494" s="7">
        <v>2.1215000000000001E-2</v>
      </c>
      <c r="G494" s="7">
        <v>1.4519999999999999E-3</v>
      </c>
      <c r="H494" s="44">
        <v>0.136215</v>
      </c>
    </row>
    <row r="495" spans="2:8">
      <c r="B495" s="6">
        <v>2049</v>
      </c>
      <c r="C495" s="5" t="s">
        <v>36</v>
      </c>
      <c r="D495" s="18">
        <v>0.189915</v>
      </c>
      <c r="E495" s="7">
        <v>8.0716999999999997E-2</v>
      </c>
      <c r="F495" s="7">
        <v>2.1114999999999998E-2</v>
      </c>
      <c r="G495" s="7">
        <v>1.3760000000000001E-3</v>
      </c>
      <c r="H495" s="44">
        <v>0.13835600000000001</v>
      </c>
    </row>
    <row r="496" spans="2:8">
      <c r="B496" s="6">
        <v>2050</v>
      </c>
      <c r="C496" s="5" t="s">
        <v>36</v>
      </c>
      <c r="D496" s="18">
        <v>0.188003</v>
      </c>
      <c r="E496" s="7">
        <v>8.0995999999999999E-2</v>
      </c>
      <c r="F496" s="7">
        <v>2.0947E-2</v>
      </c>
      <c r="G496" s="7">
        <v>1.3029999999999999E-3</v>
      </c>
      <c r="H496" s="44">
        <v>0.14088100000000001</v>
      </c>
    </row>
    <row r="497" spans="2:8">
      <c r="B497" s="8">
        <v>2025</v>
      </c>
      <c r="C497" s="5" t="s">
        <v>37</v>
      </c>
      <c r="D497" s="18">
        <v>0.26374799999999998</v>
      </c>
      <c r="E497" s="7">
        <v>0.10852199999999999</v>
      </c>
      <c r="F497" s="7">
        <v>2.9100999999999998E-2</v>
      </c>
      <c r="G497" s="7">
        <v>3.3249999999999998E-3</v>
      </c>
      <c r="H497" s="44">
        <v>3.7765400000000001E-3</v>
      </c>
    </row>
    <row r="498" spans="2:8">
      <c r="B498" s="8">
        <v>2026</v>
      </c>
      <c r="C498" s="5" t="s">
        <v>37</v>
      </c>
      <c r="D498" s="18">
        <v>0.25854899999999997</v>
      </c>
      <c r="E498" s="7">
        <v>0.106587</v>
      </c>
      <c r="F498" s="7">
        <v>2.8534E-2</v>
      </c>
      <c r="G498" s="7">
        <v>3.238E-3</v>
      </c>
      <c r="H498" s="44">
        <v>5.3129400000000004E-3</v>
      </c>
    </row>
    <row r="499" spans="2:8">
      <c r="B499" s="8">
        <v>2027</v>
      </c>
      <c r="C499" s="5" t="s">
        <v>37</v>
      </c>
      <c r="D499" s="18">
        <v>0.25328899999999999</v>
      </c>
      <c r="E499" s="7">
        <v>0.104375</v>
      </c>
      <c r="F499" s="7">
        <v>2.7959000000000001E-2</v>
      </c>
      <c r="G499" s="7">
        <v>3.2439999999999999E-3</v>
      </c>
      <c r="H499" s="44">
        <v>7.1744799999999996E-3</v>
      </c>
    </row>
    <row r="500" spans="2:8">
      <c r="B500" s="8">
        <v>2028</v>
      </c>
      <c r="C500" s="5" t="s">
        <v>37</v>
      </c>
      <c r="D500" s="18">
        <v>0.24709400000000001</v>
      </c>
      <c r="E500" s="7">
        <v>0.103038</v>
      </c>
      <c r="F500" s="7">
        <v>2.7279999999999999E-2</v>
      </c>
      <c r="G500" s="7">
        <v>2.4589999999999998E-3</v>
      </c>
      <c r="H500" s="44">
        <v>9.3423800000000008E-3</v>
      </c>
    </row>
    <row r="501" spans="2:8">
      <c r="B501" s="8">
        <v>2029</v>
      </c>
      <c r="C501" s="5" t="s">
        <v>37</v>
      </c>
      <c r="D501" s="18">
        <v>0.239506</v>
      </c>
      <c r="E501" s="7">
        <v>0.100823</v>
      </c>
      <c r="F501" s="7">
        <v>2.6440999999999999E-2</v>
      </c>
      <c r="G501" s="7">
        <v>2.5560000000000001E-3</v>
      </c>
      <c r="H501" s="44">
        <v>1.2122600000000001E-2</v>
      </c>
    </row>
    <row r="502" spans="2:8">
      <c r="B502" s="8">
        <v>2030</v>
      </c>
      <c r="C502" s="5" t="s">
        <v>37</v>
      </c>
      <c r="D502" s="18">
        <v>0.23106499999999999</v>
      </c>
      <c r="E502" s="7">
        <v>9.8227999999999996E-2</v>
      </c>
      <c r="F502" s="7">
        <v>2.5505E-2</v>
      </c>
      <c r="G502" s="7">
        <v>2.6350000000000002E-3</v>
      </c>
      <c r="H502" s="44">
        <v>1.53286E-2</v>
      </c>
    </row>
    <row r="503" spans="2:8">
      <c r="B503" s="8">
        <v>2031</v>
      </c>
      <c r="C503" s="5" t="s">
        <v>37</v>
      </c>
      <c r="D503" s="18">
        <v>0.22184300000000001</v>
      </c>
      <c r="E503" s="7">
        <v>9.5771999999999996E-2</v>
      </c>
      <c r="F503" s="7">
        <v>2.4479000000000001E-2</v>
      </c>
      <c r="G503" s="7">
        <v>2.6480000000000002E-3</v>
      </c>
      <c r="H503" s="44">
        <v>1.8974000000000001E-2</v>
      </c>
    </row>
    <row r="504" spans="2:8">
      <c r="B504" s="8">
        <v>2032</v>
      </c>
      <c r="C504" s="5" t="s">
        <v>37</v>
      </c>
      <c r="D504" s="18">
        <v>0.21174100000000001</v>
      </c>
      <c r="E504" s="7">
        <v>9.3229000000000006E-2</v>
      </c>
      <c r="F504" s="7">
        <v>2.3351E-2</v>
      </c>
      <c r="G504" s="7">
        <v>2.5509999999999999E-3</v>
      </c>
      <c r="H504" s="44">
        <v>2.3432000000000001E-2</v>
      </c>
    </row>
    <row r="505" spans="2:8">
      <c r="B505" s="8">
        <v>2033</v>
      </c>
      <c r="C505" s="5" t="s">
        <v>37</v>
      </c>
      <c r="D505" s="18">
        <v>0.20239399999999999</v>
      </c>
      <c r="E505" s="7">
        <v>9.0614E-2</v>
      </c>
      <c r="F505" s="7">
        <v>2.2308000000000001E-2</v>
      </c>
      <c r="G505" s="7">
        <v>2.5140000000000002E-3</v>
      </c>
      <c r="H505" s="44">
        <v>2.7709600000000001E-2</v>
      </c>
    </row>
    <row r="506" spans="2:8">
      <c r="B506" s="8">
        <v>2034</v>
      </c>
      <c r="C506" s="5" t="s">
        <v>37</v>
      </c>
      <c r="D506" s="18">
        <v>0.19373499999999999</v>
      </c>
      <c r="E506" s="7">
        <v>8.7993000000000002E-2</v>
      </c>
      <c r="F506" s="7">
        <v>2.1344999999999999E-2</v>
      </c>
      <c r="G506" s="7">
        <v>2.392E-3</v>
      </c>
      <c r="H506" s="44">
        <v>3.1818399999999997E-2</v>
      </c>
    </row>
    <row r="507" spans="2:8">
      <c r="B507" s="8">
        <v>2035</v>
      </c>
      <c r="C507" s="5" t="s">
        <v>37</v>
      </c>
      <c r="D507" s="18">
        <v>0.185587</v>
      </c>
      <c r="E507" s="7">
        <v>8.5582000000000005E-2</v>
      </c>
      <c r="F507" s="7">
        <v>2.0441000000000001E-2</v>
      </c>
      <c r="G507" s="7">
        <v>2.2650000000000001E-3</v>
      </c>
      <c r="H507" s="44">
        <v>3.5665500000000003E-2</v>
      </c>
    </row>
    <row r="508" spans="2:8">
      <c r="B508" s="8">
        <v>2036</v>
      </c>
      <c r="C508" s="5" t="s">
        <v>37</v>
      </c>
      <c r="D508" s="18">
        <v>0.17715700000000001</v>
      </c>
      <c r="E508" s="7">
        <v>8.3131999999999998E-2</v>
      </c>
      <c r="F508" s="7">
        <v>1.9504000000000001E-2</v>
      </c>
      <c r="G508" s="7">
        <v>2.14E-3</v>
      </c>
      <c r="H508" s="44">
        <v>3.9534300000000001E-2</v>
      </c>
    </row>
    <row r="509" spans="2:8">
      <c r="B509" s="8">
        <v>2037</v>
      </c>
      <c r="C509" s="5" t="s">
        <v>37</v>
      </c>
      <c r="D509" s="18">
        <v>0.168792</v>
      </c>
      <c r="E509" s="7">
        <v>8.1009999999999999E-2</v>
      </c>
      <c r="F509" s="7">
        <v>1.8574E-2</v>
      </c>
      <c r="G509" s="7">
        <v>2.0219999999999999E-3</v>
      </c>
      <c r="H509" s="44">
        <v>4.35247E-2</v>
      </c>
    </row>
    <row r="510" spans="2:8">
      <c r="B510" s="8">
        <v>2038</v>
      </c>
      <c r="C510" s="5" t="s">
        <v>37</v>
      </c>
      <c r="D510" s="18">
        <v>0.160166</v>
      </c>
      <c r="E510" s="7">
        <v>7.9295000000000004E-2</v>
      </c>
      <c r="F510" s="7">
        <v>1.7614999999999999E-2</v>
      </c>
      <c r="G510" s="7">
        <v>1.916E-3</v>
      </c>
      <c r="H510" s="44">
        <v>4.7663700000000003E-2</v>
      </c>
    </row>
    <row r="511" spans="2:8">
      <c r="B511" s="8">
        <v>2039</v>
      </c>
      <c r="C511" s="5" t="s">
        <v>37</v>
      </c>
      <c r="D511" s="18">
        <v>0.1515</v>
      </c>
      <c r="E511" s="7">
        <v>7.7567999999999998E-2</v>
      </c>
      <c r="F511" s="7">
        <v>1.6653000000000001E-2</v>
      </c>
      <c r="G511" s="7">
        <v>1.817E-3</v>
      </c>
      <c r="H511" s="44">
        <v>5.1824700000000001E-2</v>
      </c>
    </row>
    <row r="512" spans="2:8">
      <c r="B512" s="8">
        <v>2040</v>
      </c>
      <c r="C512" s="5" t="s">
        <v>37</v>
      </c>
      <c r="D512" s="18">
        <v>0.143541</v>
      </c>
      <c r="E512" s="7">
        <v>7.6146000000000005E-2</v>
      </c>
      <c r="F512" s="7">
        <v>1.5772999999999999E-2</v>
      </c>
      <c r="G512" s="7">
        <v>1.719E-3</v>
      </c>
      <c r="H512" s="44">
        <v>5.58337E-2</v>
      </c>
    </row>
    <row r="513" spans="2:8">
      <c r="B513" s="8">
        <v>2041</v>
      </c>
      <c r="C513" s="5" t="s">
        <v>37</v>
      </c>
      <c r="D513" s="18">
        <v>0.13598099999999999</v>
      </c>
      <c r="E513" s="7">
        <v>7.4982999999999994E-2</v>
      </c>
      <c r="F513" s="7">
        <v>1.4938E-2</v>
      </c>
      <c r="G513" s="7">
        <v>1.6260000000000001E-3</v>
      </c>
      <c r="H513" s="44">
        <v>5.9743699999999997E-2</v>
      </c>
    </row>
    <row r="514" spans="2:8">
      <c r="B514" s="8">
        <v>2042</v>
      </c>
      <c r="C514" s="5" t="s">
        <v>37</v>
      </c>
      <c r="D514" s="18">
        <v>0.129883</v>
      </c>
      <c r="E514" s="7">
        <v>7.3995000000000005E-2</v>
      </c>
      <c r="F514" s="7">
        <v>1.4274E-2</v>
      </c>
      <c r="G514" s="7">
        <v>1.5399999999999999E-3</v>
      </c>
      <c r="H514" s="44">
        <v>6.3136800000000007E-2</v>
      </c>
    </row>
    <row r="515" spans="2:8">
      <c r="B515" s="8">
        <v>2043</v>
      </c>
      <c r="C515" s="5" t="s">
        <v>37</v>
      </c>
      <c r="D515" s="18">
        <v>0.123781</v>
      </c>
      <c r="E515" s="7">
        <v>7.3033000000000001E-2</v>
      </c>
      <c r="F515" s="7">
        <v>1.3609E-2</v>
      </c>
      <c r="G515" s="7">
        <v>1.456E-3</v>
      </c>
      <c r="H515" s="44">
        <v>6.6511000000000001E-2</v>
      </c>
    </row>
    <row r="516" spans="2:8">
      <c r="B516" s="8">
        <v>2044</v>
      </c>
      <c r="C516" s="5" t="s">
        <v>37</v>
      </c>
      <c r="D516" s="18">
        <v>0.11822100000000001</v>
      </c>
      <c r="E516" s="7">
        <v>7.2152999999999995E-2</v>
      </c>
      <c r="F516" s="7">
        <v>1.3006E-2</v>
      </c>
      <c r="G516" s="7">
        <v>1.377E-3</v>
      </c>
      <c r="H516" s="44">
        <v>6.9674399999999997E-2</v>
      </c>
    </row>
    <row r="517" spans="2:8">
      <c r="B517" s="8">
        <v>2045</v>
      </c>
      <c r="C517" s="5" t="s">
        <v>37</v>
      </c>
      <c r="D517" s="18">
        <v>0.11318400000000001</v>
      </c>
      <c r="E517" s="7">
        <v>7.1293999999999996E-2</v>
      </c>
      <c r="F517" s="7">
        <v>1.2462000000000001E-2</v>
      </c>
      <c r="G517" s="7">
        <v>1.2999999999999999E-3</v>
      </c>
      <c r="H517" s="44">
        <v>7.2672E-2</v>
      </c>
    </row>
    <row r="518" spans="2:8">
      <c r="B518" s="8">
        <v>2046</v>
      </c>
      <c r="C518" s="5" t="s">
        <v>37</v>
      </c>
      <c r="D518" s="18">
        <v>0.10949200000000001</v>
      </c>
      <c r="E518" s="7">
        <v>7.0620000000000002E-2</v>
      </c>
      <c r="F518" s="7">
        <v>1.2071999999999999E-2</v>
      </c>
      <c r="G518" s="7">
        <v>1.2260000000000001E-3</v>
      </c>
      <c r="H518" s="44">
        <v>7.52308E-2</v>
      </c>
    </row>
    <row r="519" spans="2:8">
      <c r="B519" s="8">
        <v>2047</v>
      </c>
      <c r="C519" s="5" t="s">
        <v>37</v>
      </c>
      <c r="D519" s="18">
        <v>0.10663</v>
      </c>
      <c r="E519" s="7">
        <v>7.0087999999999998E-2</v>
      </c>
      <c r="F519" s="7">
        <v>1.1778E-2</v>
      </c>
      <c r="G519" s="7">
        <v>1.155E-3</v>
      </c>
      <c r="H519" s="44">
        <v>7.7478199999999997E-2</v>
      </c>
    </row>
    <row r="520" spans="2:8">
      <c r="B520" s="8">
        <v>2048</v>
      </c>
      <c r="C520" s="5" t="s">
        <v>37</v>
      </c>
      <c r="D520" s="18">
        <v>0.10470400000000001</v>
      </c>
      <c r="E520" s="7">
        <v>6.9702E-2</v>
      </c>
      <c r="F520" s="7">
        <v>1.159E-2</v>
      </c>
      <c r="G520" s="7">
        <v>1.088E-3</v>
      </c>
      <c r="H520" s="44">
        <v>7.9311099999999995E-2</v>
      </c>
    </row>
    <row r="521" spans="2:8">
      <c r="B521" s="8">
        <v>2049</v>
      </c>
      <c r="C521" s="5" t="s">
        <v>37</v>
      </c>
      <c r="D521" s="18">
        <v>0.10388</v>
      </c>
      <c r="E521" s="7">
        <v>6.9574999999999998E-2</v>
      </c>
      <c r="F521" s="7">
        <v>1.153E-2</v>
      </c>
      <c r="G521" s="7">
        <v>1.029E-3</v>
      </c>
      <c r="H521" s="44">
        <v>8.0605800000000005E-2</v>
      </c>
    </row>
    <row r="522" spans="2:8">
      <c r="B522" s="8">
        <v>2050</v>
      </c>
      <c r="C522" s="5" t="s">
        <v>37</v>
      </c>
      <c r="D522" s="18">
        <v>0.10273599999999999</v>
      </c>
      <c r="E522" s="7">
        <v>6.9698999999999997E-2</v>
      </c>
      <c r="F522" s="7">
        <v>1.1431E-2</v>
      </c>
      <c r="G522" s="7">
        <v>9.7199999999999999E-4</v>
      </c>
      <c r="H522" s="44">
        <v>8.2118200000000002E-2</v>
      </c>
    </row>
    <row r="523" spans="2:8">
      <c r="B523" s="8">
        <v>2025</v>
      </c>
      <c r="C523" s="5" t="s">
        <v>39</v>
      </c>
      <c r="D523" s="18">
        <v>0.34513199999999999</v>
      </c>
      <c r="E523" s="7">
        <v>0.13561400000000001</v>
      </c>
      <c r="F523" s="7">
        <v>3.8651999999999999E-2</v>
      </c>
      <c r="G523" s="7">
        <v>4.5100000000000001E-3</v>
      </c>
      <c r="H523" s="44">
        <v>4.3617400000000002E-3</v>
      </c>
    </row>
    <row r="524" spans="2:8">
      <c r="B524" s="8">
        <v>2026</v>
      </c>
      <c r="C524" s="5" t="s">
        <v>39</v>
      </c>
      <c r="D524" s="18">
        <v>0.33938499999999999</v>
      </c>
      <c r="E524" s="7">
        <v>0.133159</v>
      </c>
      <c r="F524" s="7">
        <v>3.8011999999999997E-2</v>
      </c>
      <c r="G524" s="7">
        <v>4.3899999999999998E-3</v>
      </c>
      <c r="H524" s="44">
        <v>6.05449E-3</v>
      </c>
    </row>
    <row r="525" spans="2:8">
      <c r="B525" s="8">
        <v>2027</v>
      </c>
      <c r="C525" s="5" t="s">
        <v>39</v>
      </c>
      <c r="D525" s="18">
        <v>0.33267200000000002</v>
      </c>
      <c r="E525" s="7">
        <v>0.13017300000000001</v>
      </c>
      <c r="F525" s="7">
        <v>3.7257999999999999E-2</v>
      </c>
      <c r="G525" s="7">
        <v>4.3930000000000002E-3</v>
      </c>
      <c r="H525" s="44">
        <v>8.5967999999999999E-3</v>
      </c>
    </row>
    <row r="526" spans="2:8">
      <c r="B526" s="8">
        <v>2028</v>
      </c>
      <c r="C526" s="5" t="s">
        <v>39</v>
      </c>
      <c r="D526" s="18">
        <v>0.32470300000000002</v>
      </c>
      <c r="E526" s="7">
        <v>0.12815499999999999</v>
      </c>
      <c r="F526" s="7">
        <v>3.6361999999999998E-2</v>
      </c>
      <c r="G526" s="7">
        <v>3.3249999999999998E-3</v>
      </c>
      <c r="H526" s="44">
        <v>1.1559099999999999E-2</v>
      </c>
    </row>
    <row r="527" spans="2:8">
      <c r="B527" s="8">
        <v>2029</v>
      </c>
      <c r="C527" s="5" t="s">
        <v>39</v>
      </c>
      <c r="D527" s="18">
        <v>0.31488100000000002</v>
      </c>
      <c r="E527" s="7">
        <v>0.124763</v>
      </c>
      <c r="F527" s="7">
        <v>3.5254000000000001E-2</v>
      </c>
      <c r="G527" s="7">
        <v>3.4529999999999999E-3</v>
      </c>
      <c r="H527" s="44">
        <v>1.5306800000000001E-2</v>
      </c>
    </row>
    <row r="528" spans="2:8">
      <c r="B528" s="8">
        <v>2030</v>
      </c>
      <c r="C528" s="5" t="s">
        <v>39</v>
      </c>
      <c r="D528" s="18">
        <v>0.30391099999999999</v>
      </c>
      <c r="E528" s="7">
        <v>0.12098100000000001</v>
      </c>
      <c r="F528" s="7">
        <v>3.4014999999999997E-2</v>
      </c>
      <c r="G528" s="7">
        <v>3.5530000000000002E-3</v>
      </c>
      <c r="H528" s="44">
        <v>1.9628900000000001E-2</v>
      </c>
    </row>
    <row r="529" spans="2:8">
      <c r="B529" s="8">
        <v>2031</v>
      </c>
      <c r="C529" s="5" t="s">
        <v>39</v>
      </c>
      <c r="D529" s="18">
        <v>0.29189500000000002</v>
      </c>
      <c r="E529" s="7">
        <v>0.11733</v>
      </c>
      <c r="F529" s="7">
        <v>3.2655999999999998E-2</v>
      </c>
      <c r="G529" s="7">
        <v>3.565E-3</v>
      </c>
      <c r="H529" s="44">
        <v>2.45206E-2</v>
      </c>
    </row>
    <row r="530" spans="2:8">
      <c r="B530" s="8">
        <v>2032</v>
      </c>
      <c r="C530" s="5" t="s">
        <v>39</v>
      </c>
      <c r="D530" s="18">
        <v>0.27869500000000003</v>
      </c>
      <c r="E530" s="7">
        <v>0.113529</v>
      </c>
      <c r="F530" s="7">
        <v>3.1161000000000001E-2</v>
      </c>
      <c r="G530" s="7">
        <v>3.4290000000000002E-3</v>
      </c>
      <c r="H530" s="44">
        <v>3.04736E-2</v>
      </c>
    </row>
    <row r="531" spans="2:8">
      <c r="B531" s="8">
        <v>2033</v>
      </c>
      <c r="C531" s="5" t="s">
        <v>39</v>
      </c>
      <c r="D531" s="18">
        <v>0.26648500000000003</v>
      </c>
      <c r="E531" s="7">
        <v>0.10969</v>
      </c>
      <c r="F531" s="7">
        <v>2.9779E-2</v>
      </c>
      <c r="G531" s="7">
        <v>3.3760000000000001E-3</v>
      </c>
      <c r="H531" s="44">
        <v>3.6155699999999999E-2</v>
      </c>
    </row>
    <row r="532" spans="2:8">
      <c r="B532" s="8">
        <v>2034</v>
      </c>
      <c r="C532" s="5" t="s">
        <v>39</v>
      </c>
      <c r="D532" s="18">
        <v>0.25518400000000002</v>
      </c>
      <c r="E532" s="7">
        <v>0.10587199999999999</v>
      </c>
      <c r="F532" s="7">
        <v>2.8502E-2</v>
      </c>
      <c r="G532" s="7">
        <v>3.2079999999999999E-3</v>
      </c>
      <c r="H532" s="44">
        <v>4.1622100000000002E-2</v>
      </c>
    </row>
    <row r="533" spans="2:8">
      <c r="B533" s="8">
        <v>2035</v>
      </c>
      <c r="C533" s="5" t="s">
        <v>39</v>
      </c>
      <c r="D533" s="18">
        <v>0.24446799999999999</v>
      </c>
      <c r="E533" s="7">
        <v>0.102343</v>
      </c>
      <c r="F533" s="7">
        <v>2.7293000000000001E-2</v>
      </c>
      <c r="G533" s="7">
        <v>3.0349999999999999E-3</v>
      </c>
      <c r="H533" s="44">
        <v>4.6771899999999998E-2</v>
      </c>
    </row>
    <row r="534" spans="2:8">
      <c r="B534" s="8">
        <v>2036</v>
      </c>
      <c r="C534" s="5" t="s">
        <v>39</v>
      </c>
      <c r="D534" s="18">
        <v>0.233347</v>
      </c>
      <c r="E534" s="7">
        <v>9.8854999999999998E-2</v>
      </c>
      <c r="F534" s="7">
        <v>2.6037000000000001E-2</v>
      </c>
      <c r="G534" s="7">
        <v>2.8660000000000001E-3</v>
      </c>
      <c r="H534" s="44">
        <v>5.19506E-2</v>
      </c>
    </row>
    <row r="535" spans="2:8">
      <c r="B535" s="8">
        <v>2037</v>
      </c>
      <c r="C535" s="5" t="s">
        <v>39</v>
      </c>
      <c r="D535" s="18">
        <v>0.22231600000000001</v>
      </c>
      <c r="E535" s="7">
        <v>9.5804E-2</v>
      </c>
      <c r="F535" s="7">
        <v>2.4792000000000002E-2</v>
      </c>
      <c r="G535" s="7">
        <v>2.7060000000000001E-3</v>
      </c>
      <c r="H535" s="44">
        <v>5.72784E-2</v>
      </c>
    </row>
    <row r="536" spans="2:8">
      <c r="B536" s="8">
        <v>2038</v>
      </c>
      <c r="C536" s="5" t="s">
        <v>39</v>
      </c>
      <c r="D536" s="18">
        <v>0.21101500000000001</v>
      </c>
      <c r="E536" s="7">
        <v>9.3284000000000006E-2</v>
      </c>
      <c r="F536" s="7">
        <v>2.3517E-2</v>
      </c>
      <c r="G536" s="7">
        <v>2.5630000000000002E-3</v>
      </c>
      <c r="H536" s="44">
        <v>6.2768199999999996E-2</v>
      </c>
    </row>
    <row r="537" spans="2:8">
      <c r="B537" s="8">
        <v>2039</v>
      </c>
      <c r="C537" s="5" t="s">
        <v>39</v>
      </c>
      <c r="D537" s="18">
        <v>0.199709</v>
      </c>
      <c r="E537" s="7">
        <v>9.0833999999999998E-2</v>
      </c>
      <c r="F537" s="7">
        <v>2.2242999999999999E-2</v>
      </c>
      <c r="G537" s="7">
        <v>2.4320000000000001E-3</v>
      </c>
      <c r="H537" s="44">
        <v>6.8252900000000005E-2</v>
      </c>
    </row>
    <row r="538" spans="2:8">
      <c r="B538" s="8">
        <v>2040</v>
      </c>
      <c r="C538" s="5" t="s">
        <v>39</v>
      </c>
      <c r="D538" s="18">
        <v>0.18917200000000001</v>
      </c>
      <c r="E538" s="7">
        <v>8.8793999999999998E-2</v>
      </c>
      <c r="F538" s="7">
        <v>2.1056999999999999E-2</v>
      </c>
      <c r="G538" s="7">
        <v>2.3019999999999998E-3</v>
      </c>
      <c r="H538" s="44">
        <v>7.3590900000000001E-2</v>
      </c>
    </row>
    <row r="539" spans="2:8">
      <c r="B539" s="8">
        <v>2041</v>
      </c>
      <c r="C539" s="5" t="s">
        <v>39</v>
      </c>
      <c r="D539" s="18">
        <v>0.17911199999999999</v>
      </c>
      <c r="E539" s="7">
        <v>8.7058999999999997E-2</v>
      </c>
      <c r="F539" s="7">
        <v>1.9927E-2</v>
      </c>
      <c r="G539" s="7">
        <v>2.1800000000000001E-3</v>
      </c>
      <c r="H539" s="44">
        <v>7.8811300000000001E-2</v>
      </c>
    </row>
    <row r="540" spans="2:8">
      <c r="B540" s="8">
        <v>2042</v>
      </c>
      <c r="C540" s="5" t="s">
        <v>39</v>
      </c>
      <c r="D540" s="18">
        <v>0.169622</v>
      </c>
      <c r="E540" s="7">
        <v>8.5583000000000006E-2</v>
      </c>
      <c r="F540" s="7">
        <v>1.8862E-2</v>
      </c>
      <c r="G540" s="7">
        <v>2.065E-3</v>
      </c>
      <c r="H540" s="44">
        <v>8.3878099999999997E-2</v>
      </c>
    </row>
    <row r="541" spans="2:8">
      <c r="B541" s="8">
        <v>2043</v>
      </c>
      <c r="C541" s="5" t="s">
        <v>39</v>
      </c>
      <c r="D541" s="18">
        <v>0.160723</v>
      </c>
      <c r="E541" s="7">
        <v>8.4180000000000005E-2</v>
      </c>
      <c r="F541" s="7">
        <v>1.7864999999999999E-2</v>
      </c>
      <c r="G541" s="7">
        <v>1.9559999999999998E-3</v>
      </c>
      <c r="H541" s="44">
        <v>8.8692999999999994E-2</v>
      </c>
    </row>
    <row r="542" spans="2:8">
      <c r="B542" s="8">
        <v>2044</v>
      </c>
      <c r="C542" s="5" t="s">
        <v>39</v>
      </c>
      <c r="D542" s="18">
        <v>0.15355199999999999</v>
      </c>
      <c r="E542" s="7">
        <v>8.2896999999999998E-2</v>
      </c>
      <c r="F542" s="7">
        <v>1.7068E-2</v>
      </c>
      <c r="G542" s="7">
        <v>1.8519999999999999E-3</v>
      </c>
      <c r="H542" s="44">
        <v>9.2838500000000004E-2</v>
      </c>
    </row>
    <row r="543" spans="2:8">
      <c r="B543" s="8">
        <v>2045</v>
      </c>
      <c r="C543" s="5" t="s">
        <v>39</v>
      </c>
      <c r="D543" s="18">
        <v>0.14707400000000001</v>
      </c>
      <c r="E543" s="7">
        <v>8.1578999999999999E-2</v>
      </c>
      <c r="F543" s="7">
        <v>1.635E-2</v>
      </c>
      <c r="G543" s="7">
        <v>1.748E-3</v>
      </c>
      <c r="H543" s="44">
        <v>9.6785999999999997E-2</v>
      </c>
    </row>
    <row r="544" spans="2:8">
      <c r="B544" s="8">
        <v>2046</v>
      </c>
      <c r="C544" s="5" t="s">
        <v>39</v>
      </c>
      <c r="D544" s="18">
        <v>0.14236699999999999</v>
      </c>
      <c r="E544" s="7">
        <v>8.0484E-2</v>
      </c>
      <c r="F544" s="7">
        <v>1.5834999999999998E-2</v>
      </c>
      <c r="G544" s="7">
        <v>1.6490000000000001E-3</v>
      </c>
      <c r="H544" s="44">
        <v>0.100163</v>
      </c>
    </row>
    <row r="545" spans="2:8">
      <c r="B545" s="8">
        <v>2047</v>
      </c>
      <c r="C545" s="5" t="s">
        <v>39</v>
      </c>
      <c r="D545" s="18">
        <v>0.13877800000000001</v>
      </c>
      <c r="E545" s="7">
        <v>7.9562999999999995E-2</v>
      </c>
      <c r="F545" s="7">
        <v>1.5448E-2</v>
      </c>
      <c r="G545" s="7">
        <v>1.5529999999999999E-3</v>
      </c>
      <c r="H545" s="44">
        <v>0.10310999999999999</v>
      </c>
    </row>
    <row r="546" spans="2:8">
      <c r="B546" s="8">
        <v>2048</v>
      </c>
      <c r="C546" s="5" t="s">
        <v>39</v>
      </c>
      <c r="D546" s="18">
        <v>0.13642799999999999</v>
      </c>
      <c r="E546" s="7">
        <v>7.8795000000000004E-2</v>
      </c>
      <c r="F546" s="7">
        <v>1.5202E-2</v>
      </c>
      <c r="G546" s="7">
        <v>1.4630000000000001E-3</v>
      </c>
      <c r="H546" s="44">
        <v>0.105534</v>
      </c>
    </row>
    <row r="547" spans="2:8">
      <c r="B547" s="8">
        <v>2049</v>
      </c>
      <c r="C547" s="5" t="s">
        <v>39</v>
      </c>
      <c r="D547" s="18">
        <v>0.13553299999999999</v>
      </c>
      <c r="E547" s="7">
        <v>7.8400999999999998E-2</v>
      </c>
      <c r="F547" s="7">
        <v>1.5124E-2</v>
      </c>
      <c r="G547" s="7">
        <v>1.3829999999999999E-3</v>
      </c>
      <c r="H547" s="44">
        <v>0.107247</v>
      </c>
    </row>
    <row r="548" spans="2:8">
      <c r="B548" s="8">
        <v>2050</v>
      </c>
      <c r="C548" s="5" t="s">
        <v>39</v>
      </c>
      <c r="D548" s="18">
        <v>0.13419800000000001</v>
      </c>
      <c r="E548" s="7">
        <v>7.8299999999999995E-2</v>
      </c>
      <c r="F548" s="7">
        <v>1.4992999999999999E-2</v>
      </c>
      <c r="G548" s="7">
        <v>1.3060000000000001E-3</v>
      </c>
      <c r="H548" s="44">
        <v>0.10924499999999999</v>
      </c>
    </row>
    <row r="549" spans="2:8">
      <c r="B549" s="6">
        <v>2025</v>
      </c>
      <c r="C549" s="5" t="s">
        <v>38</v>
      </c>
      <c r="D549" s="18">
        <v>0.189882</v>
      </c>
      <c r="E549" s="7">
        <v>8.5699999999999998E-2</v>
      </c>
      <c r="F549" s="7">
        <v>2.1229999999999999E-2</v>
      </c>
      <c r="G549" s="7">
        <v>2.8679999999999999E-3</v>
      </c>
      <c r="H549" s="44">
        <v>2.3060699999999999E-3</v>
      </c>
    </row>
    <row r="550" spans="2:8">
      <c r="B550" s="6">
        <v>2026</v>
      </c>
      <c r="C550" s="5" t="s">
        <v>38</v>
      </c>
      <c r="D550" s="18">
        <v>0.186672</v>
      </c>
      <c r="E550" s="7">
        <v>8.4307000000000007E-2</v>
      </c>
      <c r="F550" s="7">
        <v>2.0872999999999999E-2</v>
      </c>
      <c r="G550" s="7">
        <v>2.7959999999999999E-3</v>
      </c>
      <c r="H550" s="44">
        <v>3.2383799999999999E-3</v>
      </c>
    </row>
    <row r="551" spans="2:8">
      <c r="B551" s="6">
        <v>2027</v>
      </c>
      <c r="C551" s="5" t="s">
        <v>38</v>
      </c>
      <c r="D551" s="18">
        <v>0.18294099999999999</v>
      </c>
      <c r="E551" s="7">
        <v>8.2589999999999997E-2</v>
      </c>
      <c r="F551" s="7">
        <v>2.0455000000000001E-2</v>
      </c>
      <c r="G551" s="7">
        <v>2.8029999999999999E-3</v>
      </c>
      <c r="H551" s="44">
        <v>4.63694E-3</v>
      </c>
    </row>
    <row r="552" spans="2:8">
      <c r="B552" s="6">
        <v>2028</v>
      </c>
      <c r="C552" s="5" t="s">
        <v>38</v>
      </c>
      <c r="D552" s="18">
        <v>0.17852699999999999</v>
      </c>
      <c r="E552" s="7">
        <v>8.1475000000000006E-2</v>
      </c>
      <c r="F552" s="7">
        <v>1.9959999999999999E-2</v>
      </c>
      <c r="G552" s="7">
        <v>2.127E-3</v>
      </c>
      <c r="H552" s="44">
        <v>6.2638599999999996E-3</v>
      </c>
    </row>
    <row r="553" spans="2:8">
      <c r="B553" s="6">
        <v>2029</v>
      </c>
      <c r="C553" s="5" t="s">
        <v>38</v>
      </c>
      <c r="D553" s="18">
        <v>0.17308599999999999</v>
      </c>
      <c r="E553" s="7">
        <v>7.9391000000000003E-2</v>
      </c>
      <c r="F553" s="7">
        <v>1.9347E-2</v>
      </c>
      <c r="G553" s="7">
        <v>2.212E-3</v>
      </c>
      <c r="H553" s="44">
        <v>8.3758099999999992E-3</v>
      </c>
    </row>
    <row r="554" spans="2:8">
      <c r="B554" s="6">
        <v>2030</v>
      </c>
      <c r="C554" s="5" t="s">
        <v>38</v>
      </c>
      <c r="D554" s="18">
        <v>0.167019</v>
      </c>
      <c r="E554" s="7">
        <v>7.7084E-2</v>
      </c>
      <c r="F554" s="7">
        <v>1.8662999999999999E-2</v>
      </c>
      <c r="G554" s="7">
        <v>2.2799999999999999E-3</v>
      </c>
      <c r="H554" s="44">
        <v>1.0826300000000001E-2</v>
      </c>
    </row>
    <row r="555" spans="2:8">
      <c r="B555" s="6">
        <v>2031</v>
      </c>
      <c r="C555" s="5" t="s">
        <v>38</v>
      </c>
      <c r="D555" s="18">
        <v>0.16036600000000001</v>
      </c>
      <c r="E555" s="7">
        <v>7.4893000000000001E-2</v>
      </c>
      <c r="F555" s="7">
        <v>1.7912000000000001E-2</v>
      </c>
      <c r="G555" s="7">
        <v>2.2929999999999999E-3</v>
      </c>
      <c r="H555" s="44">
        <v>1.35601E-2</v>
      </c>
    </row>
    <row r="556" spans="2:8">
      <c r="B556" s="6">
        <v>2032</v>
      </c>
      <c r="C556" s="5" t="s">
        <v>38</v>
      </c>
      <c r="D556" s="18">
        <v>0.15307899999999999</v>
      </c>
      <c r="E556" s="7">
        <v>7.2581000000000007E-2</v>
      </c>
      <c r="F556" s="7">
        <v>1.7087000000000001E-2</v>
      </c>
      <c r="G556" s="7">
        <v>2.2109999999999999E-3</v>
      </c>
      <c r="H556" s="44">
        <v>1.6930799999999999E-2</v>
      </c>
    </row>
    <row r="557" spans="2:8">
      <c r="B557" s="6">
        <v>2033</v>
      </c>
      <c r="C557" s="5" t="s">
        <v>38</v>
      </c>
      <c r="D557" s="18">
        <v>0.14636099999999999</v>
      </c>
      <c r="E557" s="7">
        <v>7.0178000000000004E-2</v>
      </c>
      <c r="F557" s="7">
        <v>1.6327999999999999E-2</v>
      </c>
      <c r="G557" s="7">
        <v>2.1800000000000001E-3</v>
      </c>
      <c r="H557" s="44">
        <v>2.0151100000000002E-2</v>
      </c>
    </row>
    <row r="558" spans="2:8">
      <c r="B558" s="6">
        <v>2034</v>
      </c>
      <c r="C558" s="5" t="s">
        <v>38</v>
      </c>
      <c r="D558" s="18">
        <v>0.14014799999999999</v>
      </c>
      <c r="E558" s="7">
        <v>6.7799999999999999E-2</v>
      </c>
      <c r="F558" s="7">
        <v>1.5626999999999999E-2</v>
      </c>
      <c r="G558" s="7">
        <v>2.075E-3</v>
      </c>
      <c r="H558" s="44">
        <v>2.3242100000000002E-2</v>
      </c>
    </row>
    <row r="559" spans="2:8">
      <c r="B559" s="6">
        <v>2035</v>
      </c>
      <c r="C559" s="5" t="s">
        <v>38</v>
      </c>
      <c r="D559" s="18">
        <v>0.13422200000000001</v>
      </c>
      <c r="E559" s="7">
        <v>6.5601000000000007E-2</v>
      </c>
      <c r="F559" s="7">
        <v>1.4959E-2</v>
      </c>
      <c r="G559" s="7">
        <v>1.967E-3</v>
      </c>
      <c r="H559" s="44">
        <v>2.6166700000000001E-2</v>
      </c>
    </row>
    <row r="560" spans="2:8">
      <c r="B560" s="6">
        <v>2036</v>
      </c>
      <c r="C560" s="5" t="s">
        <v>38</v>
      </c>
      <c r="D560" s="18">
        <v>0.12804599999999999</v>
      </c>
      <c r="E560" s="7">
        <v>6.3422000000000006E-2</v>
      </c>
      <c r="F560" s="7">
        <v>1.4262E-2</v>
      </c>
      <c r="G560" s="7">
        <v>1.8600000000000001E-3</v>
      </c>
      <c r="H560" s="44">
        <v>2.9116199999999998E-2</v>
      </c>
    </row>
    <row r="561" spans="2:8">
      <c r="B561" s="6">
        <v>2037</v>
      </c>
      <c r="C561" s="5" t="s">
        <v>38</v>
      </c>
      <c r="D561" s="18">
        <v>0.121922</v>
      </c>
      <c r="E561" s="7">
        <v>6.1522E-2</v>
      </c>
      <c r="F561" s="7">
        <v>1.3572000000000001E-2</v>
      </c>
      <c r="G561" s="7">
        <v>1.7600000000000001E-3</v>
      </c>
      <c r="H561" s="44">
        <v>3.21433E-2</v>
      </c>
    </row>
    <row r="562" spans="2:8">
      <c r="B562" s="6">
        <v>2038</v>
      </c>
      <c r="C562" s="5" t="s">
        <v>38</v>
      </c>
      <c r="D562" s="18">
        <v>0.115657</v>
      </c>
      <c r="E562" s="7">
        <v>5.9894000000000003E-2</v>
      </c>
      <c r="F562" s="7">
        <v>1.2866000000000001E-2</v>
      </c>
      <c r="G562" s="7">
        <v>1.6670000000000001E-3</v>
      </c>
      <c r="H562" s="44">
        <v>3.5266600000000002E-2</v>
      </c>
    </row>
    <row r="563" spans="2:8">
      <c r="B563" s="6">
        <v>2039</v>
      </c>
      <c r="C563" s="5" t="s">
        <v>38</v>
      </c>
      <c r="D563" s="18">
        <v>0.109392</v>
      </c>
      <c r="E563" s="7">
        <v>5.8292999999999998E-2</v>
      </c>
      <c r="F563" s="7">
        <v>1.2161E-2</v>
      </c>
      <c r="G563" s="7">
        <v>1.5820000000000001E-3</v>
      </c>
      <c r="H563" s="44">
        <v>3.8385099999999998E-2</v>
      </c>
    </row>
    <row r="564" spans="2:8">
      <c r="B564" s="6">
        <v>2040</v>
      </c>
      <c r="C564" s="5" t="s">
        <v>38</v>
      </c>
      <c r="D564" s="18">
        <v>0.103506</v>
      </c>
      <c r="E564" s="7">
        <v>5.6927999999999999E-2</v>
      </c>
      <c r="F564" s="7">
        <v>1.15E-2</v>
      </c>
      <c r="G564" s="7">
        <v>1.4970000000000001E-3</v>
      </c>
      <c r="H564" s="44">
        <v>4.1455199999999998E-2</v>
      </c>
    </row>
    <row r="565" spans="2:8">
      <c r="B565" s="6">
        <v>2041</v>
      </c>
      <c r="C565" s="5" t="s">
        <v>38</v>
      </c>
      <c r="D565" s="18">
        <v>9.7879999999999995E-2</v>
      </c>
      <c r="E565" s="7">
        <v>5.5764000000000001E-2</v>
      </c>
      <c r="F565" s="7">
        <v>1.0869E-2</v>
      </c>
      <c r="G565" s="7">
        <v>1.4170000000000001E-3</v>
      </c>
      <c r="H565" s="44">
        <v>4.4465900000000003E-2</v>
      </c>
    </row>
    <row r="566" spans="2:8">
      <c r="B566" s="6">
        <v>2042</v>
      </c>
      <c r="C566" s="5" t="s">
        <v>38</v>
      </c>
      <c r="D566" s="18">
        <v>9.2549000000000006E-2</v>
      </c>
      <c r="E566" s="7">
        <v>5.4732999999999997E-2</v>
      </c>
      <c r="F566" s="7">
        <v>1.0271000000000001E-2</v>
      </c>
      <c r="G566" s="7">
        <v>1.341E-3</v>
      </c>
      <c r="H566" s="44">
        <v>4.7406299999999998E-2</v>
      </c>
    </row>
    <row r="567" spans="2:8">
      <c r="B567" s="6">
        <v>2043</v>
      </c>
      <c r="C567" s="5" t="s">
        <v>38</v>
      </c>
      <c r="D567" s="18">
        <v>8.7543999999999997E-2</v>
      </c>
      <c r="E567" s="7">
        <v>5.3753000000000002E-2</v>
      </c>
      <c r="F567" s="7">
        <v>9.7109999999999991E-3</v>
      </c>
      <c r="G567" s="7">
        <v>1.268E-3</v>
      </c>
      <c r="H567" s="44">
        <v>5.0206000000000001E-2</v>
      </c>
    </row>
    <row r="568" spans="2:8">
      <c r="B568" s="6">
        <v>2044</v>
      </c>
      <c r="C568" s="5" t="s">
        <v>38</v>
      </c>
      <c r="D568" s="18">
        <v>8.3476999999999996E-2</v>
      </c>
      <c r="E568" s="7">
        <v>5.2846999999999998E-2</v>
      </c>
      <c r="F568" s="7">
        <v>9.2610000000000001E-3</v>
      </c>
      <c r="G568" s="7">
        <v>1.1980000000000001E-3</v>
      </c>
      <c r="H568" s="44">
        <v>5.2641300000000002E-2</v>
      </c>
    </row>
    <row r="569" spans="2:8">
      <c r="B569" s="6">
        <v>2045</v>
      </c>
      <c r="C569" s="5" t="s">
        <v>38</v>
      </c>
      <c r="D569" s="18">
        <v>7.9782000000000006E-2</v>
      </c>
      <c r="E569" s="7">
        <v>5.1954E-2</v>
      </c>
      <c r="F569" s="7">
        <v>8.8520000000000005E-3</v>
      </c>
      <c r="G569" s="7">
        <v>1.1310000000000001E-3</v>
      </c>
      <c r="H569" s="44">
        <v>5.4964100000000002E-2</v>
      </c>
    </row>
    <row r="570" spans="2:8">
      <c r="B570" s="6">
        <v>2046</v>
      </c>
      <c r="C570" s="5" t="s">
        <v>38</v>
      </c>
      <c r="D570" s="18">
        <v>7.7063000000000006E-2</v>
      </c>
      <c r="E570" s="7">
        <v>5.1198E-2</v>
      </c>
      <c r="F570" s="7">
        <v>8.5550000000000001E-3</v>
      </c>
      <c r="G570" s="7">
        <v>1.065E-3</v>
      </c>
      <c r="H570" s="44">
        <v>5.6964399999999998E-2</v>
      </c>
    </row>
    <row r="571" spans="2:8">
      <c r="B571" s="6">
        <v>2047</v>
      </c>
      <c r="C571" s="5" t="s">
        <v>38</v>
      </c>
      <c r="D571" s="18">
        <v>7.4931999999999999E-2</v>
      </c>
      <c r="E571" s="7">
        <v>5.0529999999999999E-2</v>
      </c>
      <c r="F571" s="7">
        <v>8.3260000000000001E-3</v>
      </c>
      <c r="G571" s="7">
        <v>1.0020000000000001E-3</v>
      </c>
      <c r="H571" s="44">
        <v>5.8738800000000001E-2</v>
      </c>
    </row>
    <row r="572" spans="2:8">
      <c r="B572" s="6">
        <v>2048</v>
      </c>
      <c r="C572" s="5" t="s">
        <v>38</v>
      </c>
      <c r="D572" s="18">
        <v>7.3479000000000003E-2</v>
      </c>
      <c r="E572" s="7">
        <v>5.0007000000000003E-2</v>
      </c>
      <c r="F572" s="7">
        <v>8.1740000000000007E-3</v>
      </c>
      <c r="G572" s="7">
        <v>9.4399999999999996E-4</v>
      </c>
      <c r="H572" s="44">
        <v>6.0178599999999999E-2</v>
      </c>
    </row>
    <row r="573" spans="2:8">
      <c r="B573" s="6">
        <v>2049</v>
      </c>
      <c r="C573" s="5" t="s">
        <v>38</v>
      </c>
      <c r="D573" s="18">
        <v>7.2792999999999997E-2</v>
      </c>
      <c r="E573" s="7">
        <v>4.9730000000000003E-2</v>
      </c>
      <c r="F573" s="7">
        <v>8.1099999999999992E-3</v>
      </c>
      <c r="G573" s="7">
        <v>8.92E-4</v>
      </c>
      <c r="H573" s="44">
        <v>6.123E-2</v>
      </c>
    </row>
    <row r="574" spans="2:8">
      <c r="B574" s="6">
        <v>2050</v>
      </c>
      <c r="C574" s="5" t="s">
        <v>38</v>
      </c>
      <c r="D574" s="18">
        <v>7.1849999999999997E-2</v>
      </c>
      <c r="E574" s="7">
        <v>4.9574E-2</v>
      </c>
      <c r="F574" s="7">
        <v>8.0160000000000006E-3</v>
      </c>
      <c r="G574" s="7">
        <v>8.4099999999999995E-4</v>
      </c>
      <c r="H574" s="44">
        <v>6.2482599999999999E-2</v>
      </c>
    </row>
    <row r="575" spans="2:8">
      <c r="B575" s="6">
        <v>2025</v>
      </c>
      <c r="C575" s="5" t="s">
        <v>40</v>
      </c>
      <c r="D575" s="18">
        <v>6.0793E-2</v>
      </c>
      <c r="E575" s="7">
        <v>3.7117999999999998E-2</v>
      </c>
      <c r="F575" s="7">
        <v>6.8190000000000004E-3</v>
      </c>
      <c r="G575" s="7">
        <v>1.2459999999999999E-3</v>
      </c>
      <c r="H575" s="44">
        <v>7.8843999999999995E-4</v>
      </c>
    </row>
    <row r="576" spans="2:8">
      <c r="B576" s="6">
        <v>2026</v>
      </c>
      <c r="C576" s="5" t="s">
        <v>40</v>
      </c>
      <c r="D576" s="18">
        <v>5.9784999999999998E-2</v>
      </c>
      <c r="E576" s="7">
        <v>3.6488E-2</v>
      </c>
      <c r="F576" s="7">
        <v>6.7060000000000002E-3</v>
      </c>
      <c r="G576" s="7">
        <v>1.2149999999999999E-3</v>
      </c>
      <c r="H576" s="44">
        <v>1.1085800000000001E-3</v>
      </c>
    </row>
    <row r="577" spans="2:8">
      <c r="B577" s="6">
        <v>2027</v>
      </c>
      <c r="C577" s="5" t="s">
        <v>40</v>
      </c>
      <c r="D577" s="18">
        <v>5.8592999999999999E-2</v>
      </c>
      <c r="E577" s="7">
        <v>3.5725E-2</v>
      </c>
      <c r="F577" s="7">
        <v>6.5719999999999997E-3</v>
      </c>
      <c r="G577" s="7">
        <v>1.219E-3</v>
      </c>
      <c r="H577" s="44">
        <v>1.5860399999999999E-3</v>
      </c>
    </row>
    <row r="578" spans="2:8">
      <c r="B578" s="6">
        <v>2028</v>
      </c>
      <c r="C578" s="5" t="s">
        <v>40</v>
      </c>
      <c r="D578" s="18">
        <v>5.7181000000000003E-2</v>
      </c>
      <c r="E578" s="7">
        <v>3.5235000000000002E-2</v>
      </c>
      <c r="F578" s="7">
        <v>6.4130000000000003E-3</v>
      </c>
      <c r="G578" s="7">
        <v>9.2500000000000004E-4</v>
      </c>
      <c r="H578" s="44">
        <v>2.1522799999999999E-3</v>
      </c>
    </row>
    <row r="579" spans="2:8">
      <c r="B579" s="6">
        <v>2029</v>
      </c>
      <c r="C579" s="5" t="s">
        <v>40</v>
      </c>
      <c r="D579" s="18">
        <v>5.5441999999999998E-2</v>
      </c>
      <c r="E579" s="7">
        <v>3.4308999999999999E-2</v>
      </c>
      <c r="F579" s="7">
        <v>6.2160000000000002E-3</v>
      </c>
      <c r="G579" s="7">
        <v>9.6199999999999996E-4</v>
      </c>
      <c r="H579" s="44">
        <v>2.91012E-3</v>
      </c>
    </row>
    <row r="580" spans="2:8">
      <c r="B580" s="6">
        <v>2030</v>
      </c>
      <c r="C580" s="5" t="s">
        <v>40</v>
      </c>
      <c r="D580" s="18">
        <v>5.3504999999999997E-2</v>
      </c>
      <c r="E580" s="7">
        <v>3.3256000000000001E-2</v>
      </c>
      <c r="F580" s="7">
        <v>5.9969999999999997E-3</v>
      </c>
      <c r="G580" s="7">
        <v>9.8999999999999999E-4</v>
      </c>
      <c r="H580" s="44">
        <v>3.8018599999999998E-3</v>
      </c>
    </row>
    <row r="581" spans="2:8">
      <c r="B581" s="6">
        <v>2031</v>
      </c>
      <c r="C581" s="5" t="s">
        <v>40</v>
      </c>
      <c r="D581" s="18">
        <v>5.1390999999999999E-2</v>
      </c>
      <c r="E581" s="7">
        <v>3.2250000000000001E-2</v>
      </c>
      <c r="F581" s="7">
        <v>5.7580000000000001E-3</v>
      </c>
      <c r="G581" s="7">
        <v>9.9400000000000009E-4</v>
      </c>
      <c r="H581" s="44">
        <v>4.7872699999999997E-3</v>
      </c>
    </row>
    <row r="582" spans="2:8">
      <c r="B582" s="6">
        <v>2032</v>
      </c>
      <c r="C582" s="5" t="s">
        <v>40</v>
      </c>
      <c r="D582" s="18">
        <v>4.9081E-2</v>
      </c>
      <c r="E582" s="7">
        <v>3.1255999999999999E-2</v>
      </c>
      <c r="F582" s="7">
        <v>5.496E-3</v>
      </c>
      <c r="G582" s="7">
        <v>9.59E-4</v>
      </c>
      <c r="H582" s="44">
        <v>5.9666399999999996E-3</v>
      </c>
    </row>
    <row r="583" spans="2:8">
      <c r="B583" s="6">
        <v>2033</v>
      </c>
      <c r="C583" s="5" t="s">
        <v>40</v>
      </c>
      <c r="D583" s="18">
        <v>4.6940000000000003E-2</v>
      </c>
      <c r="E583" s="7">
        <v>3.0225999999999999E-2</v>
      </c>
      <c r="F583" s="7">
        <v>5.2529999999999999E-3</v>
      </c>
      <c r="G583" s="7">
        <v>9.4700000000000003E-4</v>
      </c>
      <c r="H583" s="44">
        <v>7.0975999999999999E-3</v>
      </c>
    </row>
    <row r="584" spans="2:8">
      <c r="B584" s="6">
        <v>2034</v>
      </c>
      <c r="C584" s="5" t="s">
        <v>40</v>
      </c>
      <c r="D584" s="18">
        <v>4.4955000000000002E-2</v>
      </c>
      <c r="E584" s="7">
        <v>2.9193E-2</v>
      </c>
      <c r="F584" s="7">
        <v>5.0280000000000004E-3</v>
      </c>
      <c r="G584" s="7">
        <v>9.01E-4</v>
      </c>
      <c r="H584" s="44">
        <v>8.18668E-3</v>
      </c>
    </row>
    <row r="585" spans="2:8">
      <c r="B585" s="6">
        <v>2035</v>
      </c>
      <c r="C585" s="5" t="s">
        <v>40</v>
      </c>
      <c r="D585" s="18">
        <v>4.3055000000000003E-2</v>
      </c>
      <c r="E585" s="7">
        <v>2.8233000000000001E-2</v>
      </c>
      <c r="F585" s="7">
        <v>4.8129999999999996E-3</v>
      </c>
      <c r="G585" s="7">
        <v>8.5400000000000005E-4</v>
      </c>
      <c r="H585" s="44">
        <v>9.2254999999999993E-3</v>
      </c>
    </row>
    <row r="586" spans="2:8">
      <c r="B586" s="6">
        <v>2036</v>
      </c>
      <c r="C586" s="5" t="s">
        <v>40</v>
      </c>
      <c r="D586" s="18">
        <v>4.1079999999999998E-2</v>
      </c>
      <c r="E586" s="7">
        <v>2.7265999999999999E-2</v>
      </c>
      <c r="F586" s="7">
        <v>4.5900000000000003E-3</v>
      </c>
      <c r="G586" s="7">
        <v>8.0800000000000002E-4</v>
      </c>
      <c r="H586" s="44">
        <v>1.0267800000000001E-2</v>
      </c>
    </row>
    <row r="587" spans="2:8">
      <c r="B587" s="6">
        <v>2037</v>
      </c>
      <c r="C587" s="5" t="s">
        <v>40</v>
      </c>
      <c r="D587" s="18">
        <v>3.9127000000000002E-2</v>
      </c>
      <c r="E587" s="7">
        <v>2.6417E-2</v>
      </c>
      <c r="F587" s="7">
        <v>4.3689999999999996E-3</v>
      </c>
      <c r="G587" s="7">
        <v>7.6400000000000003E-4</v>
      </c>
      <c r="H587" s="44">
        <v>1.13349E-2</v>
      </c>
    </row>
    <row r="588" spans="2:8">
      <c r="B588" s="6">
        <v>2038</v>
      </c>
      <c r="C588" s="5" t="s">
        <v>40</v>
      </c>
      <c r="D588" s="18">
        <v>3.7118999999999999E-2</v>
      </c>
      <c r="E588" s="7">
        <v>2.5693000000000001E-2</v>
      </c>
      <c r="F588" s="7">
        <v>4.1419999999999998E-3</v>
      </c>
      <c r="G588" s="7">
        <v>7.2300000000000001E-4</v>
      </c>
      <c r="H588" s="44">
        <v>1.24297E-2</v>
      </c>
    </row>
    <row r="589" spans="2:8">
      <c r="B589" s="6">
        <v>2039</v>
      </c>
      <c r="C589" s="5" t="s">
        <v>40</v>
      </c>
      <c r="D589" s="18">
        <v>3.5106999999999999E-2</v>
      </c>
      <c r="E589" s="7">
        <v>2.4972000000000001E-2</v>
      </c>
      <c r="F589" s="7">
        <v>3.9150000000000001E-3</v>
      </c>
      <c r="G589" s="7">
        <v>6.8599999999999998E-4</v>
      </c>
      <c r="H589" s="44">
        <v>1.3523200000000001E-2</v>
      </c>
    </row>
    <row r="590" spans="2:8">
      <c r="B590" s="6">
        <v>2040</v>
      </c>
      <c r="C590" s="5" t="s">
        <v>40</v>
      </c>
      <c r="D590" s="18">
        <v>3.3241E-2</v>
      </c>
      <c r="E590" s="7">
        <v>2.4354000000000001E-2</v>
      </c>
      <c r="F590" s="7">
        <v>3.7039999999999998E-3</v>
      </c>
      <c r="G590" s="7">
        <v>6.4899999999999995E-4</v>
      </c>
      <c r="H590" s="44">
        <v>1.4588500000000001E-2</v>
      </c>
    </row>
    <row r="591" spans="2:8">
      <c r="B591" s="6">
        <v>2041</v>
      </c>
      <c r="C591" s="5" t="s">
        <v>40</v>
      </c>
      <c r="D591" s="18">
        <v>3.1465E-2</v>
      </c>
      <c r="E591" s="7">
        <v>2.3817999999999999E-2</v>
      </c>
      <c r="F591" s="7">
        <v>3.5040000000000002E-3</v>
      </c>
      <c r="G591" s="7">
        <v>6.1300000000000005E-4</v>
      </c>
      <c r="H591" s="44">
        <v>1.56315E-2</v>
      </c>
    </row>
    <row r="592" spans="2:8">
      <c r="B592" s="6">
        <v>2042</v>
      </c>
      <c r="C592" s="5" t="s">
        <v>40</v>
      </c>
      <c r="D592" s="18">
        <v>2.9789E-2</v>
      </c>
      <c r="E592" s="7">
        <v>2.3348000000000001E-2</v>
      </c>
      <c r="F592" s="7">
        <v>3.3159999999999999E-3</v>
      </c>
      <c r="G592" s="7">
        <v>5.8E-4</v>
      </c>
      <c r="H592" s="44">
        <v>1.66474E-2</v>
      </c>
    </row>
    <row r="593" spans="2:8">
      <c r="B593" s="6">
        <v>2043</v>
      </c>
      <c r="C593" s="5" t="s">
        <v>40</v>
      </c>
      <c r="D593" s="18">
        <v>2.8216999999999999E-2</v>
      </c>
      <c r="E593" s="7">
        <v>2.2901999999999999E-2</v>
      </c>
      <c r="F593" s="7">
        <v>3.1389999999999999E-3</v>
      </c>
      <c r="G593" s="7">
        <v>5.4799999999999998E-4</v>
      </c>
      <c r="H593" s="44">
        <v>1.7611399999999999E-2</v>
      </c>
    </row>
    <row r="594" spans="2:8">
      <c r="B594" s="6">
        <v>2044</v>
      </c>
      <c r="C594" s="5" t="s">
        <v>40</v>
      </c>
      <c r="D594" s="18">
        <v>2.6949000000000001E-2</v>
      </c>
      <c r="E594" s="7">
        <v>2.2487E-2</v>
      </c>
      <c r="F594" s="7">
        <v>2.9979999999999998E-3</v>
      </c>
      <c r="G594" s="7">
        <v>5.1800000000000001E-4</v>
      </c>
      <c r="H594" s="44">
        <v>1.8451499999999999E-2</v>
      </c>
    </row>
    <row r="595" spans="2:8">
      <c r="B595" s="6">
        <v>2045</v>
      </c>
      <c r="C595" s="5" t="s">
        <v>40</v>
      </c>
      <c r="D595" s="18">
        <v>2.5805000000000002E-2</v>
      </c>
      <c r="E595" s="7">
        <v>2.2086000000000001E-2</v>
      </c>
      <c r="F595" s="7">
        <v>2.8700000000000002E-3</v>
      </c>
      <c r="G595" s="7">
        <v>4.8899999999999996E-4</v>
      </c>
      <c r="H595" s="44">
        <v>1.92459E-2</v>
      </c>
    </row>
    <row r="596" spans="2:8">
      <c r="B596" s="6">
        <v>2046</v>
      </c>
      <c r="C596" s="5" t="s">
        <v>40</v>
      </c>
      <c r="D596" s="18">
        <v>2.4974E-2</v>
      </c>
      <c r="E596" s="7">
        <v>2.1749999999999999E-2</v>
      </c>
      <c r="F596" s="7">
        <v>2.7789999999999998E-3</v>
      </c>
      <c r="G596" s="7">
        <v>4.6099999999999998E-4</v>
      </c>
      <c r="H596" s="44">
        <v>1.9928100000000001E-2</v>
      </c>
    </row>
    <row r="597" spans="2:8">
      <c r="B597" s="6">
        <v>2047</v>
      </c>
      <c r="C597" s="5" t="s">
        <v>40</v>
      </c>
      <c r="D597" s="18">
        <v>2.4334999999999999E-2</v>
      </c>
      <c r="E597" s="7">
        <v>2.1464E-2</v>
      </c>
      <c r="F597" s="7">
        <v>2.7100000000000002E-3</v>
      </c>
      <c r="G597" s="7">
        <v>4.3399999999999998E-4</v>
      </c>
      <c r="H597" s="44">
        <v>2.0523300000000001E-2</v>
      </c>
    </row>
    <row r="598" spans="2:8">
      <c r="B598" s="6">
        <v>2048</v>
      </c>
      <c r="C598" s="5" t="s">
        <v>40</v>
      </c>
      <c r="D598" s="18">
        <v>2.3910000000000001E-2</v>
      </c>
      <c r="E598" s="7">
        <v>2.1270000000000001E-2</v>
      </c>
      <c r="F598" s="7">
        <v>2.6649999999999998E-3</v>
      </c>
      <c r="G598" s="7">
        <v>4.0900000000000002E-4</v>
      </c>
      <c r="H598" s="44">
        <v>2.0979500000000002E-2</v>
      </c>
    </row>
    <row r="599" spans="2:8">
      <c r="B599" s="6">
        <v>2049</v>
      </c>
      <c r="C599" s="5" t="s">
        <v>40</v>
      </c>
      <c r="D599" s="18">
        <v>2.3734000000000002E-2</v>
      </c>
      <c r="E599" s="7">
        <v>2.1198999999999999E-2</v>
      </c>
      <c r="F599" s="7">
        <v>2.6480000000000002E-3</v>
      </c>
      <c r="G599" s="7">
        <v>3.88E-4</v>
      </c>
      <c r="H599" s="44">
        <v>2.1286200000000002E-2</v>
      </c>
    </row>
    <row r="600" spans="2:8">
      <c r="B600" s="6">
        <v>2050</v>
      </c>
      <c r="C600" s="5" t="s">
        <v>40</v>
      </c>
      <c r="D600" s="18">
        <v>2.3484999999999999E-2</v>
      </c>
      <c r="E600" s="7">
        <v>2.1190000000000001E-2</v>
      </c>
      <c r="F600" s="7">
        <v>2.6229999999999999E-3</v>
      </c>
      <c r="G600" s="7">
        <v>3.6699999999999998E-4</v>
      </c>
      <c r="H600" s="44">
        <v>2.1651900000000002E-2</v>
      </c>
    </row>
    <row r="601" spans="2:8">
      <c r="B601" s="6">
        <v>2025</v>
      </c>
      <c r="C601" s="5" t="s">
        <v>46</v>
      </c>
      <c r="D601" s="18">
        <v>0.52156000000000002</v>
      </c>
      <c r="E601" s="7">
        <v>0.15049799999999999</v>
      </c>
      <c r="F601" s="7">
        <v>5.8584999999999998E-2</v>
      </c>
      <c r="G601" s="7">
        <v>5.2350000000000001E-3</v>
      </c>
      <c r="H601" s="44">
        <v>5.9542199999999997E-3</v>
      </c>
    </row>
    <row r="602" spans="2:8">
      <c r="B602" s="6">
        <v>2026</v>
      </c>
      <c r="C602" s="5" t="s">
        <v>46</v>
      </c>
      <c r="D602" s="18">
        <v>0.512845</v>
      </c>
      <c r="E602" s="7">
        <v>0.147894</v>
      </c>
      <c r="F602" s="7">
        <v>5.7606999999999998E-2</v>
      </c>
      <c r="G602" s="7">
        <v>5.0959999999999998E-3</v>
      </c>
      <c r="H602" s="44">
        <v>8.3391699999999999E-3</v>
      </c>
    </row>
    <row r="603" spans="2:8">
      <c r="B603" s="6">
        <v>2027</v>
      </c>
      <c r="C603" s="5" t="s">
        <v>46</v>
      </c>
      <c r="D603" s="18">
        <v>0.50273299999999999</v>
      </c>
      <c r="E603" s="7">
        <v>0.14465800000000001</v>
      </c>
      <c r="F603" s="7">
        <v>5.6464E-2</v>
      </c>
      <c r="G603" s="7">
        <v>5.1009999999999996E-3</v>
      </c>
      <c r="H603" s="44">
        <v>1.1970700000000001E-2</v>
      </c>
    </row>
    <row r="604" spans="2:8">
      <c r="B604" s="6">
        <v>2028</v>
      </c>
      <c r="C604" s="5" t="s">
        <v>46</v>
      </c>
      <c r="D604" s="18">
        <v>0.49074000000000001</v>
      </c>
      <c r="E604" s="7">
        <v>0.142454</v>
      </c>
      <c r="F604" s="7">
        <v>5.5108999999999998E-2</v>
      </c>
      <c r="G604" s="7">
        <v>3.862E-3</v>
      </c>
      <c r="H604" s="44">
        <v>1.6202899999999999E-2</v>
      </c>
    </row>
    <row r="605" spans="2:8">
      <c r="B605" s="6">
        <v>2029</v>
      </c>
      <c r="C605" s="5" t="s">
        <v>46</v>
      </c>
      <c r="D605" s="18">
        <v>0.47591</v>
      </c>
      <c r="E605" s="7">
        <v>0.13844300000000001</v>
      </c>
      <c r="F605" s="7">
        <v>5.3428000000000003E-2</v>
      </c>
      <c r="G605" s="7">
        <v>4.0099999999999997E-3</v>
      </c>
      <c r="H605" s="44">
        <v>2.16738E-2</v>
      </c>
    </row>
    <row r="606" spans="2:8">
      <c r="B606" s="6">
        <v>2030</v>
      </c>
      <c r="C606" s="5" t="s">
        <v>46</v>
      </c>
      <c r="D606" s="18">
        <v>0.45934399999999997</v>
      </c>
      <c r="E606" s="7">
        <v>0.13406499999999999</v>
      </c>
      <c r="F606" s="7">
        <v>5.1549999999999999E-2</v>
      </c>
      <c r="G606" s="7">
        <v>4.1260000000000003E-3</v>
      </c>
      <c r="H606" s="44">
        <v>2.7983000000000001E-2</v>
      </c>
    </row>
    <row r="607" spans="2:8">
      <c r="B607" s="6">
        <v>2031</v>
      </c>
      <c r="C607" s="5" t="s">
        <v>46</v>
      </c>
      <c r="D607" s="18">
        <v>0.44114599999999998</v>
      </c>
      <c r="E607" s="7">
        <v>0.12987799999999999</v>
      </c>
      <c r="F607" s="7">
        <v>4.9485000000000001E-2</v>
      </c>
      <c r="G607" s="7">
        <v>4.1419999999999998E-3</v>
      </c>
      <c r="H607" s="44">
        <v>3.5075299999999997E-2</v>
      </c>
    </row>
    <row r="608" spans="2:8">
      <c r="B608" s="6">
        <v>2032</v>
      </c>
      <c r="C608" s="5" t="s">
        <v>46</v>
      </c>
      <c r="D608" s="18">
        <v>0.42116900000000002</v>
      </c>
      <c r="E608" s="7">
        <v>0.125496</v>
      </c>
      <c r="F608" s="7">
        <v>4.7215E-2</v>
      </c>
      <c r="G608" s="7">
        <v>3.9870000000000001E-3</v>
      </c>
      <c r="H608" s="44">
        <v>4.3591900000000003E-2</v>
      </c>
    </row>
    <row r="609" spans="2:8">
      <c r="B609" s="6">
        <v>2033</v>
      </c>
      <c r="C609" s="5" t="s">
        <v>46</v>
      </c>
      <c r="D609" s="18">
        <v>0.40273300000000001</v>
      </c>
      <c r="E609" s="7">
        <v>0.121045</v>
      </c>
      <c r="F609" s="7">
        <v>4.5121000000000001E-2</v>
      </c>
      <c r="G609" s="7">
        <v>3.9269999999999999E-3</v>
      </c>
      <c r="H609" s="44">
        <v>5.1732500000000001E-2</v>
      </c>
    </row>
    <row r="610" spans="2:8">
      <c r="B610" s="6">
        <v>2034</v>
      </c>
      <c r="C610" s="5" t="s">
        <v>46</v>
      </c>
      <c r="D610" s="18">
        <v>0.385708</v>
      </c>
      <c r="E610" s="7">
        <v>0.116637</v>
      </c>
      <c r="F610" s="7">
        <v>4.3191E-2</v>
      </c>
      <c r="G610" s="7">
        <v>3.7330000000000002E-3</v>
      </c>
      <c r="H610" s="44">
        <v>5.9540999999999997E-2</v>
      </c>
    </row>
    <row r="611" spans="2:8">
      <c r="B611" s="6">
        <v>2035</v>
      </c>
      <c r="C611" s="5" t="s">
        <v>46</v>
      </c>
      <c r="D611" s="18">
        <v>0.36941099999999999</v>
      </c>
      <c r="E611" s="7">
        <v>0.112543</v>
      </c>
      <c r="F611" s="7">
        <v>4.1345E-2</v>
      </c>
      <c r="G611" s="7">
        <v>3.5330000000000001E-3</v>
      </c>
      <c r="H611" s="44">
        <v>6.6957799999999998E-2</v>
      </c>
    </row>
    <row r="612" spans="2:8">
      <c r="B612" s="6">
        <v>2036</v>
      </c>
      <c r="C612" s="5" t="s">
        <v>46</v>
      </c>
      <c r="D612" s="18">
        <v>0.35243600000000003</v>
      </c>
      <c r="E612" s="7">
        <v>0.108482</v>
      </c>
      <c r="F612" s="7">
        <v>3.9421999999999999E-2</v>
      </c>
      <c r="G612" s="7">
        <v>3.3370000000000001E-3</v>
      </c>
      <c r="H612" s="44">
        <v>7.4482499999999993E-2</v>
      </c>
    </row>
    <row r="613" spans="2:8">
      <c r="B613" s="6">
        <v>2037</v>
      </c>
      <c r="C613" s="5" t="s">
        <v>46</v>
      </c>
      <c r="D613" s="18">
        <v>0.33560299999999998</v>
      </c>
      <c r="E613" s="7">
        <v>0.104919</v>
      </c>
      <c r="F613" s="7">
        <v>3.7515E-2</v>
      </c>
      <c r="G613" s="7">
        <v>3.1510000000000002E-3</v>
      </c>
      <c r="H613" s="44">
        <v>8.22296E-2</v>
      </c>
    </row>
    <row r="614" spans="2:8">
      <c r="B614" s="6">
        <v>2038</v>
      </c>
      <c r="C614" s="5" t="s">
        <v>46</v>
      </c>
      <c r="D614" s="18">
        <v>0.31833899999999998</v>
      </c>
      <c r="E614" s="7">
        <v>0.101994</v>
      </c>
      <c r="F614" s="7">
        <v>3.5561000000000002E-2</v>
      </c>
      <c r="G614" s="7">
        <v>2.9849999999999998E-3</v>
      </c>
      <c r="H614" s="44">
        <v>9.02588E-2</v>
      </c>
    </row>
    <row r="615" spans="2:8">
      <c r="B615" s="6">
        <v>2039</v>
      </c>
      <c r="C615" s="5" t="s">
        <v>46</v>
      </c>
      <c r="D615" s="18">
        <v>0.30105599999999999</v>
      </c>
      <c r="E615" s="7">
        <v>9.9152000000000004E-2</v>
      </c>
      <c r="F615" s="7">
        <v>3.3607999999999999E-2</v>
      </c>
      <c r="G615" s="7">
        <v>2.8319999999999999E-3</v>
      </c>
      <c r="H615" s="44">
        <v>9.8309199999999999E-2</v>
      </c>
    </row>
    <row r="616" spans="2:8">
      <c r="B616" s="6">
        <v>2040</v>
      </c>
      <c r="C616" s="5" t="s">
        <v>46</v>
      </c>
      <c r="D616" s="18">
        <v>0.28485500000000002</v>
      </c>
      <c r="E616" s="7">
        <v>9.6748000000000001E-2</v>
      </c>
      <c r="F616" s="7">
        <v>3.1778000000000001E-2</v>
      </c>
      <c r="G616" s="7">
        <v>2.6809999999999998E-3</v>
      </c>
      <c r="H616" s="44">
        <v>0.106186</v>
      </c>
    </row>
    <row r="617" spans="2:8">
      <c r="B617" s="6">
        <v>2041</v>
      </c>
      <c r="C617" s="5" t="s">
        <v>46</v>
      </c>
      <c r="D617" s="18">
        <v>0.26935900000000002</v>
      </c>
      <c r="E617" s="7">
        <v>9.4653000000000001E-2</v>
      </c>
      <c r="F617" s="7">
        <v>3.0030999999999999E-2</v>
      </c>
      <c r="G617" s="7">
        <v>2.5370000000000002E-3</v>
      </c>
      <c r="H617" s="44">
        <v>0.113901</v>
      </c>
    </row>
    <row r="618" spans="2:8">
      <c r="B618" s="6">
        <v>2042</v>
      </c>
      <c r="C618" s="5" t="s">
        <v>46</v>
      </c>
      <c r="D618" s="18">
        <v>0.25474799999999997</v>
      </c>
      <c r="E618" s="7">
        <v>9.2849000000000001E-2</v>
      </c>
      <c r="F618" s="7">
        <v>2.8385000000000001E-2</v>
      </c>
      <c r="G618" s="7">
        <v>2.4030000000000002E-3</v>
      </c>
      <c r="H618" s="44">
        <v>0.121389</v>
      </c>
    </row>
    <row r="619" spans="2:8">
      <c r="B619" s="6">
        <v>2043</v>
      </c>
      <c r="C619" s="5" t="s">
        <v>46</v>
      </c>
      <c r="D619" s="18">
        <v>0.241033</v>
      </c>
      <c r="E619" s="7">
        <v>9.1184000000000001E-2</v>
      </c>
      <c r="F619" s="7">
        <v>2.6842000000000001E-2</v>
      </c>
      <c r="G619" s="7">
        <v>2.274E-3</v>
      </c>
      <c r="H619" s="44">
        <v>0.12850200000000001</v>
      </c>
    </row>
    <row r="620" spans="2:8">
      <c r="B620" s="6">
        <v>2044</v>
      </c>
      <c r="C620" s="5" t="s">
        <v>46</v>
      </c>
      <c r="D620" s="18">
        <v>0.229907</v>
      </c>
      <c r="E620" s="7">
        <v>8.9671000000000001E-2</v>
      </c>
      <c r="F620" s="7">
        <v>2.5599E-2</v>
      </c>
      <c r="G620" s="7">
        <v>2.153E-3</v>
      </c>
      <c r="H620" s="44">
        <v>0.134628</v>
      </c>
    </row>
    <row r="621" spans="2:8">
      <c r="B621" s="6">
        <v>2045</v>
      </c>
      <c r="C621" s="5" t="s">
        <v>46</v>
      </c>
      <c r="D621" s="18">
        <v>0.219804</v>
      </c>
      <c r="E621" s="7">
        <v>8.8186E-2</v>
      </c>
      <c r="F621" s="7">
        <v>2.4473000000000002E-2</v>
      </c>
      <c r="G621" s="7">
        <v>2.0330000000000001E-3</v>
      </c>
      <c r="H621" s="44">
        <v>0.140455</v>
      </c>
    </row>
    <row r="622" spans="2:8">
      <c r="B622" s="6">
        <v>2046</v>
      </c>
      <c r="C622" s="5" t="s">
        <v>46</v>
      </c>
      <c r="D622" s="18">
        <v>0.212418</v>
      </c>
      <c r="E622" s="7">
        <v>8.6970000000000006E-2</v>
      </c>
      <c r="F622" s="7">
        <v>2.3657000000000001E-2</v>
      </c>
      <c r="G622" s="7">
        <v>1.92E-3</v>
      </c>
      <c r="H622" s="44">
        <v>0.14541100000000001</v>
      </c>
    </row>
    <row r="623" spans="2:8">
      <c r="B623" s="6">
        <v>2047</v>
      </c>
      <c r="C623" s="5" t="s">
        <v>46</v>
      </c>
      <c r="D623" s="18">
        <v>0.20669999999999999</v>
      </c>
      <c r="E623" s="7">
        <v>8.5946999999999996E-2</v>
      </c>
      <c r="F623" s="7">
        <v>2.3033000000000001E-2</v>
      </c>
      <c r="G623" s="7">
        <v>1.81E-3</v>
      </c>
      <c r="H623" s="44">
        <v>0.149759</v>
      </c>
    </row>
    <row r="624" spans="2:8">
      <c r="B624" s="6">
        <v>2048</v>
      </c>
      <c r="C624" s="5" t="s">
        <v>46</v>
      </c>
      <c r="D624" s="18">
        <v>0.202898</v>
      </c>
      <c r="E624" s="7">
        <v>8.5172999999999999E-2</v>
      </c>
      <c r="F624" s="7">
        <v>2.2627999999999999E-2</v>
      </c>
      <c r="G624" s="7">
        <v>1.709E-3</v>
      </c>
      <c r="H624" s="44">
        <v>0.15327299999999999</v>
      </c>
    </row>
    <row r="625" spans="2:8">
      <c r="B625" s="6">
        <v>2049</v>
      </c>
      <c r="C625" s="5" t="s">
        <v>46</v>
      </c>
      <c r="D625" s="18">
        <v>0.20123199999999999</v>
      </c>
      <c r="E625" s="7">
        <v>8.4883E-2</v>
      </c>
      <c r="F625" s="7">
        <v>2.2467999999999998E-2</v>
      </c>
      <c r="G625" s="7">
        <v>1.6199999999999999E-3</v>
      </c>
      <c r="H625" s="44">
        <v>0.155781</v>
      </c>
    </row>
    <row r="626" spans="2:8">
      <c r="B626" s="6">
        <v>2050</v>
      </c>
      <c r="C626" s="5" t="s">
        <v>46</v>
      </c>
      <c r="D626" s="18">
        <v>0.19888700000000001</v>
      </c>
      <c r="E626" s="7">
        <v>8.4794999999999995E-2</v>
      </c>
      <c r="F626" s="7">
        <v>2.2227E-2</v>
      </c>
      <c r="G626" s="7">
        <v>1.531E-3</v>
      </c>
      <c r="H626" s="44">
        <v>0.158829</v>
      </c>
    </row>
    <row r="627" spans="2:8">
      <c r="B627" s="42">
        <v>2025</v>
      </c>
      <c r="C627" s="5" t="s">
        <v>47</v>
      </c>
      <c r="D627" s="45">
        <v>4.5107500000000002E-2</v>
      </c>
      <c r="E627" s="46">
        <v>4.0323499999999998E-2</v>
      </c>
      <c r="F627" s="46">
        <v>4.9882499999999996E-3</v>
      </c>
      <c r="G627" s="46">
        <v>1.19287E-3</v>
      </c>
      <c r="H627" s="44">
        <v>6.8851999999999997E-4</v>
      </c>
    </row>
    <row r="628" spans="2:8">
      <c r="B628" s="42">
        <v>2026</v>
      </c>
      <c r="C628" s="5" t="s">
        <v>47</v>
      </c>
      <c r="D628" s="45">
        <v>4.4331299999999997E-2</v>
      </c>
      <c r="E628" s="46">
        <v>3.9528800000000003E-2</v>
      </c>
      <c r="F628" s="46">
        <v>4.9042299999999999E-3</v>
      </c>
      <c r="G628" s="46">
        <v>1.16306E-3</v>
      </c>
      <c r="H628" s="44">
        <v>9.6210999999999996E-4</v>
      </c>
    </row>
    <row r="629" spans="2:8">
      <c r="B629" s="42">
        <v>2027</v>
      </c>
      <c r="C629" s="5" t="s">
        <v>47</v>
      </c>
      <c r="D629" s="45">
        <v>4.3423099999999999E-2</v>
      </c>
      <c r="E629" s="46">
        <v>3.8644999999999999E-2</v>
      </c>
      <c r="F629" s="46">
        <v>4.8047200000000002E-3</v>
      </c>
      <c r="G629" s="46">
        <v>1.16624E-3</v>
      </c>
      <c r="H629" s="44">
        <v>1.35096E-3</v>
      </c>
    </row>
    <row r="630" spans="2:8">
      <c r="B630" s="42">
        <v>2028</v>
      </c>
      <c r="C630" s="5" t="s">
        <v>47</v>
      </c>
      <c r="D630" s="45">
        <v>4.2353200000000001E-2</v>
      </c>
      <c r="E630" s="46">
        <v>3.8112199999999999E-2</v>
      </c>
      <c r="F630" s="46">
        <v>4.6869199999999998E-3</v>
      </c>
      <c r="G630" s="46">
        <v>8.8460999999999998E-4</v>
      </c>
      <c r="H630" s="44">
        <v>1.8105300000000001E-3</v>
      </c>
    </row>
    <row r="631" spans="2:8">
      <c r="B631" s="42">
        <v>2029</v>
      </c>
      <c r="C631" s="5" t="s">
        <v>47</v>
      </c>
      <c r="D631" s="45">
        <v>4.1050299999999998E-2</v>
      </c>
      <c r="E631" s="46">
        <v>3.7314899999999998E-2</v>
      </c>
      <c r="F631" s="46">
        <v>4.5425600000000002E-3</v>
      </c>
      <c r="G631" s="46">
        <v>9.2027999999999999E-4</v>
      </c>
      <c r="H631" s="44">
        <v>2.3871500000000002E-3</v>
      </c>
    </row>
    <row r="632" spans="2:8">
      <c r="B632" s="42">
        <v>2030</v>
      </c>
      <c r="C632" s="5" t="s">
        <v>47</v>
      </c>
      <c r="D632" s="45">
        <v>3.9602400000000003E-2</v>
      </c>
      <c r="E632" s="46">
        <v>3.6331299999999997E-2</v>
      </c>
      <c r="F632" s="46">
        <v>4.3817400000000003E-3</v>
      </c>
      <c r="G632" s="46">
        <v>9.4875999999999999E-4</v>
      </c>
      <c r="H632" s="44">
        <v>3.0699299999999998E-3</v>
      </c>
    </row>
    <row r="633" spans="2:8">
      <c r="B633" s="42">
        <v>2031</v>
      </c>
      <c r="C633" s="5" t="s">
        <v>47</v>
      </c>
      <c r="D633" s="45">
        <v>3.8028199999999998E-2</v>
      </c>
      <c r="E633" s="46">
        <v>3.5408099999999998E-2</v>
      </c>
      <c r="F633" s="46">
        <v>4.2062999999999996E-3</v>
      </c>
      <c r="G633" s="46">
        <v>9.5325E-4</v>
      </c>
      <c r="H633" s="44">
        <v>3.8425600000000001E-3</v>
      </c>
    </row>
    <row r="634" spans="2:8">
      <c r="B634" s="42">
        <v>2032</v>
      </c>
      <c r="C634" s="5" t="s">
        <v>47</v>
      </c>
      <c r="D634" s="45">
        <v>3.6315899999999998E-2</v>
      </c>
      <c r="E634" s="46">
        <v>3.4497100000000003E-2</v>
      </c>
      <c r="F634" s="46">
        <v>4.0147500000000001E-3</v>
      </c>
      <c r="G634" s="46">
        <v>9.1927999999999997E-4</v>
      </c>
      <c r="H634" s="44">
        <v>4.7976299999999998E-3</v>
      </c>
    </row>
    <row r="635" spans="2:8">
      <c r="B635" s="42">
        <v>2033</v>
      </c>
      <c r="C635" s="5" t="s">
        <v>47</v>
      </c>
      <c r="D635" s="45">
        <v>3.4726300000000002E-2</v>
      </c>
      <c r="E635" s="46">
        <v>3.3540599999999997E-2</v>
      </c>
      <c r="F635" s="46">
        <v>3.8371400000000002E-3</v>
      </c>
      <c r="G635" s="46">
        <v>9.0642000000000001E-4</v>
      </c>
      <c r="H635" s="44">
        <v>5.7122600000000003E-3</v>
      </c>
    </row>
    <row r="636" spans="2:8">
      <c r="B636" s="42">
        <v>2034</v>
      </c>
      <c r="C636" s="5" t="s">
        <v>47</v>
      </c>
      <c r="D636" s="45">
        <v>3.3244900000000001E-2</v>
      </c>
      <c r="E636" s="46">
        <v>3.2573699999999997E-2</v>
      </c>
      <c r="F636" s="46">
        <v>3.6719999999999999E-3</v>
      </c>
      <c r="G636" s="46">
        <v>8.6266999999999995E-4</v>
      </c>
      <c r="H636" s="44">
        <v>6.5939800000000002E-3</v>
      </c>
    </row>
    <row r="637" spans="2:8">
      <c r="B637" s="42">
        <v>2035</v>
      </c>
      <c r="C637" s="5" t="s">
        <v>47</v>
      </c>
      <c r="D637" s="45">
        <v>3.1826500000000001E-2</v>
      </c>
      <c r="E637" s="46">
        <v>3.1690599999999999E-2</v>
      </c>
      <c r="F637" s="46">
        <v>3.5141399999999998E-3</v>
      </c>
      <c r="G637" s="46">
        <v>8.1753000000000001E-4</v>
      </c>
      <c r="H637" s="44">
        <v>7.4357099999999999E-3</v>
      </c>
    </row>
    <row r="638" spans="2:8">
      <c r="B638" s="42">
        <v>2036</v>
      </c>
      <c r="C638" s="5" t="s">
        <v>47</v>
      </c>
      <c r="D638" s="45">
        <v>3.03573E-2</v>
      </c>
      <c r="E638" s="46">
        <v>3.07885E-2</v>
      </c>
      <c r="F638" s="46">
        <v>3.3503700000000001E-3</v>
      </c>
      <c r="G638" s="46">
        <v>7.7326000000000001E-4</v>
      </c>
      <c r="H638" s="44">
        <v>8.2708199999999999E-3</v>
      </c>
    </row>
    <row r="639" spans="2:8">
      <c r="B639" s="42">
        <v>2037</v>
      </c>
      <c r="C639" s="5" t="s">
        <v>47</v>
      </c>
      <c r="D639" s="45">
        <v>2.8908E-2</v>
      </c>
      <c r="E639" s="46">
        <v>3.0001099999999999E-2</v>
      </c>
      <c r="F639" s="46">
        <v>3.1888400000000001E-3</v>
      </c>
      <c r="G639" s="46">
        <v>7.3110999999999998E-4</v>
      </c>
      <c r="H639" s="44">
        <v>9.1236600000000005E-3</v>
      </c>
    </row>
    <row r="640" spans="2:8">
      <c r="B640" s="42">
        <v>2038</v>
      </c>
      <c r="C640" s="5" t="s">
        <v>47</v>
      </c>
      <c r="D640" s="45">
        <v>2.74189E-2</v>
      </c>
      <c r="E640" s="46">
        <v>2.93332E-2</v>
      </c>
      <c r="F640" s="46">
        <v>3.0229200000000001E-3</v>
      </c>
      <c r="G640" s="46">
        <v>6.9242000000000001E-4</v>
      </c>
      <c r="H640" s="44">
        <v>9.9928699999999992E-3</v>
      </c>
    </row>
    <row r="641" spans="2:8">
      <c r="B641" s="42">
        <v>2039</v>
      </c>
      <c r="C641" s="5" t="s">
        <v>47</v>
      </c>
      <c r="D641" s="45">
        <v>2.5932899999999998E-2</v>
      </c>
      <c r="E641" s="46">
        <v>2.8649899999999999E-2</v>
      </c>
      <c r="F641" s="46">
        <v>2.8576000000000001E-3</v>
      </c>
      <c r="G641" s="46">
        <v>6.5653E-4</v>
      </c>
      <c r="H641" s="44">
        <v>1.08547E-2</v>
      </c>
    </row>
    <row r="642" spans="2:8">
      <c r="B642" s="42">
        <v>2040</v>
      </c>
      <c r="C642" s="5" t="s">
        <v>47</v>
      </c>
      <c r="D642" s="45">
        <v>2.4565799999999999E-2</v>
      </c>
      <c r="E642" s="46">
        <v>2.8077100000000001E-2</v>
      </c>
      <c r="F642" s="46">
        <v>2.7058099999999999E-3</v>
      </c>
      <c r="G642" s="46">
        <v>6.2082000000000001E-4</v>
      </c>
      <c r="H642" s="44">
        <v>1.1691500000000001E-2</v>
      </c>
    </row>
    <row r="643" spans="2:8">
      <c r="B643" s="42">
        <v>2041</v>
      </c>
      <c r="C643" s="5" t="s">
        <v>47</v>
      </c>
      <c r="D643" s="45">
        <v>2.3270200000000001E-2</v>
      </c>
      <c r="E643" s="46">
        <v>2.7622399999999998E-2</v>
      </c>
      <c r="F643" s="46">
        <v>2.5622700000000002E-3</v>
      </c>
      <c r="G643" s="46">
        <v>5.8712E-4</v>
      </c>
      <c r="H643" s="44">
        <v>1.25094E-2</v>
      </c>
    </row>
    <row r="644" spans="2:8">
      <c r="B644" s="42">
        <v>2042</v>
      </c>
      <c r="C644" s="5" t="s">
        <v>47</v>
      </c>
      <c r="D644" s="45">
        <v>2.2049800000000001E-2</v>
      </c>
      <c r="E644" s="46">
        <v>2.7217000000000002E-2</v>
      </c>
      <c r="F644" s="46">
        <v>2.4273900000000002E-3</v>
      </c>
      <c r="G644" s="46">
        <v>5.5528999999999995E-4</v>
      </c>
      <c r="H644" s="44">
        <v>1.33063E-2</v>
      </c>
    </row>
    <row r="645" spans="2:8">
      <c r="B645" s="42">
        <v>2043</v>
      </c>
      <c r="C645" s="5" t="s">
        <v>47</v>
      </c>
      <c r="D645" s="45">
        <v>2.0907599999999998E-2</v>
      </c>
      <c r="E645" s="46">
        <v>2.6809300000000001E-2</v>
      </c>
      <c r="F645" s="46">
        <v>2.3015100000000001E-3</v>
      </c>
      <c r="G645" s="46">
        <v>5.2484000000000005E-4</v>
      </c>
      <c r="H645" s="44">
        <v>1.40614E-2</v>
      </c>
    </row>
    <row r="646" spans="2:8">
      <c r="B646" s="42">
        <v>2044</v>
      </c>
      <c r="C646" s="5" t="s">
        <v>47</v>
      </c>
      <c r="D646" s="45">
        <v>1.9976000000000001E-2</v>
      </c>
      <c r="E646" s="46">
        <v>2.6429899999999999E-2</v>
      </c>
      <c r="F646" s="46">
        <v>2.20009E-3</v>
      </c>
      <c r="G646" s="46">
        <v>4.9593E-4</v>
      </c>
      <c r="H646" s="44">
        <v>1.47256E-2</v>
      </c>
    </row>
    <row r="647" spans="2:8">
      <c r="B647" s="42">
        <v>2045</v>
      </c>
      <c r="C647" s="5" t="s">
        <v>47</v>
      </c>
      <c r="D647" s="45">
        <v>1.91425E-2</v>
      </c>
      <c r="E647" s="46">
        <v>2.60565E-2</v>
      </c>
      <c r="F647" s="46">
        <v>2.1098000000000002E-3</v>
      </c>
      <c r="G647" s="46">
        <v>4.6769999999999998E-4</v>
      </c>
      <c r="H647" s="44">
        <v>1.5351800000000001E-2</v>
      </c>
    </row>
    <row r="648" spans="2:8">
      <c r="B648" s="42">
        <v>2046</v>
      </c>
      <c r="C648" s="5" t="s">
        <v>47</v>
      </c>
      <c r="D648" s="45">
        <v>1.8532300000000002E-2</v>
      </c>
      <c r="E648" s="46">
        <v>2.5750599999999998E-2</v>
      </c>
      <c r="F648" s="46">
        <v>2.04514E-3</v>
      </c>
      <c r="G648" s="46">
        <v>4.4052000000000002E-4</v>
      </c>
      <c r="H648" s="44">
        <v>1.58967E-2</v>
      </c>
    </row>
    <row r="649" spans="2:8">
      <c r="B649" s="42">
        <v>2047</v>
      </c>
      <c r="C649" s="5" t="s">
        <v>47</v>
      </c>
      <c r="D649" s="45">
        <v>1.8062100000000001E-2</v>
      </c>
      <c r="E649" s="46">
        <v>2.5504300000000001E-2</v>
      </c>
      <c r="F649" s="46">
        <v>1.9965E-3</v>
      </c>
      <c r="G649" s="46">
        <v>4.1441999999999998E-4</v>
      </c>
      <c r="H649" s="44">
        <v>1.6371699999999999E-2</v>
      </c>
    </row>
    <row r="650" spans="2:8">
      <c r="B650" s="42">
        <v>2048</v>
      </c>
      <c r="C650" s="5" t="s">
        <v>47</v>
      </c>
      <c r="D650" s="45">
        <v>1.77462E-2</v>
      </c>
      <c r="E650" s="46">
        <v>2.53157E-2</v>
      </c>
      <c r="F650" s="46">
        <v>1.96554E-3</v>
      </c>
      <c r="G650" s="46">
        <v>3.9002999999999998E-4</v>
      </c>
      <c r="H650" s="44">
        <v>1.6760000000000001E-2</v>
      </c>
    </row>
    <row r="651" spans="2:8">
      <c r="B651" s="42">
        <v>2049</v>
      </c>
      <c r="C651" s="5" t="s">
        <v>47</v>
      </c>
      <c r="D651" s="45">
        <v>1.7611999999999999E-2</v>
      </c>
      <c r="E651" s="46">
        <v>2.5215999999999999E-2</v>
      </c>
      <c r="F651" s="46">
        <v>1.9553999999999999E-3</v>
      </c>
      <c r="G651" s="46">
        <v>3.6863E-4</v>
      </c>
      <c r="H651" s="44">
        <v>1.7031999999999999E-2</v>
      </c>
    </row>
    <row r="652" spans="2:8">
      <c r="B652" s="42">
        <v>2050</v>
      </c>
      <c r="C652" s="5" t="s">
        <v>47</v>
      </c>
      <c r="D652" s="45">
        <v>1.7423899999999999E-2</v>
      </c>
      <c r="E652" s="46">
        <v>2.52153E-2</v>
      </c>
      <c r="F652" s="46">
        <v>1.9389400000000001E-3</v>
      </c>
      <c r="G652" s="46">
        <v>3.4801999999999999E-4</v>
      </c>
      <c r="H652" s="44">
        <v>1.7329799999999999E-2</v>
      </c>
    </row>
    <row r="653" spans="2:8">
      <c r="B653" s="6">
        <v>2025</v>
      </c>
      <c r="C653" s="5" t="s">
        <v>41</v>
      </c>
      <c r="D653" s="18">
        <v>9.7873000000000002E-2</v>
      </c>
      <c r="E653" s="7">
        <v>7.2303000000000006E-2</v>
      </c>
      <c r="F653" s="7">
        <v>1.0978999999999999E-2</v>
      </c>
      <c r="G653" s="7">
        <v>2.336E-3</v>
      </c>
      <c r="H653" s="44">
        <v>1.51066E-3</v>
      </c>
    </row>
    <row r="654" spans="2:8">
      <c r="B654" s="6">
        <v>2026</v>
      </c>
      <c r="C654" s="5" t="s">
        <v>41</v>
      </c>
      <c r="D654" s="18">
        <v>9.6246999999999999E-2</v>
      </c>
      <c r="E654" s="7">
        <v>7.0843000000000003E-2</v>
      </c>
      <c r="F654" s="7">
        <v>1.0796999999999999E-2</v>
      </c>
      <c r="G654" s="7">
        <v>2.2729999999999998E-3</v>
      </c>
      <c r="H654" s="44">
        <v>2.14117E-3</v>
      </c>
    </row>
    <row r="655" spans="2:8">
      <c r="B655" s="6">
        <v>2027</v>
      </c>
      <c r="C655" s="5" t="s">
        <v>41</v>
      </c>
      <c r="D655" s="18">
        <v>9.4315999999999997E-2</v>
      </c>
      <c r="E655" s="7">
        <v>6.9102999999999998E-2</v>
      </c>
      <c r="F655" s="7">
        <v>1.0580000000000001E-2</v>
      </c>
      <c r="G655" s="7">
        <v>2.2729999999999998E-3</v>
      </c>
      <c r="H655" s="44">
        <v>3.04353E-3</v>
      </c>
    </row>
    <row r="656" spans="2:8">
      <c r="B656" s="6">
        <v>2028</v>
      </c>
      <c r="C656" s="5" t="s">
        <v>41</v>
      </c>
      <c r="D656" s="18">
        <v>9.2020000000000005E-2</v>
      </c>
      <c r="E656" s="7">
        <v>6.7901000000000003E-2</v>
      </c>
      <c r="F656" s="7">
        <v>1.0321E-2</v>
      </c>
      <c r="G656" s="7">
        <v>1.7179999999999999E-3</v>
      </c>
      <c r="H656" s="44">
        <v>4.0971999999999996E-3</v>
      </c>
    </row>
    <row r="657" spans="2:8">
      <c r="B657" s="6">
        <v>2029</v>
      </c>
      <c r="C657" s="5" t="s">
        <v>41</v>
      </c>
      <c r="D657" s="18">
        <v>8.9196999999999999E-2</v>
      </c>
      <c r="E657" s="7">
        <v>6.6018999999999994E-2</v>
      </c>
      <c r="F657" s="7">
        <v>1.0002E-2</v>
      </c>
      <c r="G657" s="7">
        <v>1.7799999999999999E-3</v>
      </c>
      <c r="H657" s="44">
        <v>5.4159200000000003E-3</v>
      </c>
    </row>
    <row r="658" spans="2:8">
      <c r="B658" s="6">
        <v>2030</v>
      </c>
      <c r="C658" s="5" t="s">
        <v>41</v>
      </c>
      <c r="D658" s="18">
        <v>8.6051000000000002E-2</v>
      </c>
      <c r="E658" s="7">
        <v>6.3869999999999996E-2</v>
      </c>
      <c r="F658" s="7">
        <v>9.6460000000000001E-3</v>
      </c>
      <c r="G658" s="7">
        <v>1.8259999999999999E-3</v>
      </c>
      <c r="H658" s="44">
        <v>6.9413499999999998E-3</v>
      </c>
    </row>
    <row r="659" spans="2:8">
      <c r="B659" s="6">
        <v>2031</v>
      </c>
      <c r="C659" s="5" t="s">
        <v>41</v>
      </c>
      <c r="D659" s="18">
        <v>8.2614999999999994E-2</v>
      </c>
      <c r="E659" s="7">
        <v>6.1857000000000002E-2</v>
      </c>
      <c r="F659" s="7">
        <v>9.2560000000000003E-3</v>
      </c>
      <c r="G659" s="7">
        <v>1.828E-3</v>
      </c>
      <c r="H659" s="44">
        <v>8.60467E-3</v>
      </c>
    </row>
    <row r="660" spans="2:8">
      <c r="B660" s="6">
        <v>2032</v>
      </c>
      <c r="C660" s="5" t="s">
        <v>41</v>
      </c>
      <c r="D660" s="18">
        <v>7.8856999999999997E-2</v>
      </c>
      <c r="E660" s="7">
        <v>5.9823000000000001E-2</v>
      </c>
      <c r="F660" s="7">
        <v>8.8299999999999993E-3</v>
      </c>
      <c r="G660" s="7">
        <v>1.756E-3</v>
      </c>
      <c r="H660" s="44">
        <v>1.0645E-2</v>
      </c>
    </row>
    <row r="661" spans="2:8">
      <c r="B661" s="6">
        <v>2033</v>
      </c>
      <c r="C661" s="5" t="s">
        <v>41</v>
      </c>
      <c r="D661" s="18">
        <v>7.5368000000000004E-2</v>
      </c>
      <c r="E661" s="7">
        <v>5.7745999999999999E-2</v>
      </c>
      <c r="F661" s="7">
        <v>8.4340000000000005E-3</v>
      </c>
      <c r="G661" s="7">
        <v>1.725E-3</v>
      </c>
      <c r="H661" s="44">
        <v>1.25764E-2</v>
      </c>
    </row>
    <row r="662" spans="2:8">
      <c r="B662" s="6">
        <v>2034</v>
      </c>
      <c r="C662" s="5" t="s">
        <v>41</v>
      </c>
      <c r="D662" s="18">
        <v>7.2120000000000004E-2</v>
      </c>
      <c r="E662" s="7">
        <v>5.5690000000000003E-2</v>
      </c>
      <c r="F662" s="7">
        <v>8.0660000000000003E-3</v>
      </c>
      <c r="G662" s="7">
        <v>1.6360000000000001E-3</v>
      </c>
      <c r="H662" s="44">
        <v>1.44408E-2</v>
      </c>
    </row>
    <row r="663" spans="2:8">
      <c r="B663" s="6">
        <v>2035</v>
      </c>
      <c r="C663" s="5" t="s">
        <v>41</v>
      </c>
      <c r="D663" s="18">
        <v>6.9042999999999993E-2</v>
      </c>
      <c r="E663" s="7">
        <v>5.3832999999999999E-2</v>
      </c>
      <c r="F663" s="7">
        <v>7.718E-3</v>
      </c>
      <c r="G663" s="7">
        <v>1.547E-3</v>
      </c>
      <c r="H663" s="44">
        <v>1.6190099999999999E-2</v>
      </c>
    </row>
    <row r="664" spans="2:8">
      <c r="B664" s="6">
        <v>2036</v>
      </c>
      <c r="C664" s="5" t="s">
        <v>41</v>
      </c>
      <c r="D664" s="18">
        <v>6.5876000000000004E-2</v>
      </c>
      <c r="E664" s="7">
        <v>5.2027999999999998E-2</v>
      </c>
      <c r="F664" s="7">
        <v>7.3600000000000002E-3</v>
      </c>
      <c r="G664" s="7">
        <v>1.4610000000000001E-3</v>
      </c>
      <c r="H664" s="44">
        <v>1.7905500000000001E-2</v>
      </c>
    </row>
    <row r="665" spans="2:8">
      <c r="B665" s="6">
        <v>2037</v>
      </c>
      <c r="C665" s="5" t="s">
        <v>41</v>
      </c>
      <c r="D665" s="18">
        <v>6.2734999999999999E-2</v>
      </c>
      <c r="E665" s="7">
        <v>5.0452999999999998E-2</v>
      </c>
      <c r="F665" s="7">
        <v>7.0049999999999999E-3</v>
      </c>
      <c r="G665" s="7">
        <v>1.3799999999999999E-3</v>
      </c>
      <c r="H665" s="44">
        <v>1.9663400000000001E-2</v>
      </c>
    </row>
    <row r="666" spans="2:8">
      <c r="B666" s="6">
        <v>2038</v>
      </c>
      <c r="C666" s="5" t="s">
        <v>41</v>
      </c>
      <c r="D666" s="18">
        <v>5.9521999999999999E-2</v>
      </c>
      <c r="E666" s="7">
        <v>4.9112999999999997E-2</v>
      </c>
      <c r="F666" s="7">
        <v>6.6420000000000003E-3</v>
      </c>
      <c r="G666" s="7">
        <v>1.3060000000000001E-3</v>
      </c>
      <c r="H666" s="44">
        <v>2.14507E-2</v>
      </c>
    </row>
    <row r="667" spans="2:8">
      <c r="B667" s="6">
        <v>2039</v>
      </c>
      <c r="C667" s="5" t="s">
        <v>41</v>
      </c>
      <c r="D667" s="18">
        <v>5.6314999999999997E-2</v>
      </c>
      <c r="E667" s="7">
        <v>4.7808999999999997E-2</v>
      </c>
      <c r="F667" s="7">
        <v>6.28E-3</v>
      </c>
      <c r="G667" s="7">
        <v>1.238E-3</v>
      </c>
      <c r="H667" s="44">
        <v>2.3217600000000001E-2</v>
      </c>
    </row>
    <row r="668" spans="2:8">
      <c r="B668" s="6">
        <v>2040</v>
      </c>
      <c r="C668" s="5" t="s">
        <v>41</v>
      </c>
      <c r="D668" s="18">
        <v>5.3344000000000003E-2</v>
      </c>
      <c r="E668" s="7">
        <v>4.6716000000000001E-2</v>
      </c>
      <c r="F668" s="7">
        <v>5.9449999999999998E-3</v>
      </c>
      <c r="G668" s="7">
        <v>1.1720000000000001E-3</v>
      </c>
      <c r="H668" s="44">
        <v>2.4933500000000001E-2</v>
      </c>
    </row>
    <row r="669" spans="2:8">
      <c r="B669" s="6">
        <v>2041</v>
      </c>
      <c r="C669" s="5" t="s">
        <v>41</v>
      </c>
      <c r="D669" s="18">
        <v>5.0521000000000003E-2</v>
      </c>
      <c r="E669" s="7">
        <v>4.5809999999999997E-2</v>
      </c>
      <c r="F669" s="7">
        <v>5.6270000000000001E-3</v>
      </c>
      <c r="G669" s="7">
        <v>1.109E-3</v>
      </c>
      <c r="H669" s="44">
        <v>2.6607700000000001E-2</v>
      </c>
    </row>
    <row r="670" spans="2:8">
      <c r="B670" s="6">
        <v>2042</v>
      </c>
      <c r="C670" s="5" t="s">
        <v>41</v>
      </c>
      <c r="D670" s="18">
        <v>4.7863999999999997E-2</v>
      </c>
      <c r="E670" s="7">
        <v>4.5032000000000003E-2</v>
      </c>
      <c r="F670" s="7">
        <v>5.3280000000000003E-3</v>
      </c>
      <c r="G670" s="7">
        <v>1.0510000000000001E-3</v>
      </c>
      <c r="H670" s="44">
        <v>2.82326E-2</v>
      </c>
    </row>
    <row r="671" spans="2:8">
      <c r="B671" s="6">
        <v>2043</v>
      </c>
      <c r="C671" s="5" t="s">
        <v>41</v>
      </c>
      <c r="D671" s="18">
        <v>4.5372000000000003E-2</v>
      </c>
      <c r="E671" s="7">
        <v>4.428E-2</v>
      </c>
      <c r="F671" s="7">
        <v>5.0480000000000004E-3</v>
      </c>
      <c r="G671" s="7">
        <v>9.9500000000000001E-4</v>
      </c>
      <c r="H671" s="44">
        <v>2.9777399999999999E-2</v>
      </c>
    </row>
    <row r="672" spans="2:8">
      <c r="B672" s="6">
        <v>2044</v>
      </c>
      <c r="C672" s="5" t="s">
        <v>41</v>
      </c>
      <c r="D672" s="18">
        <v>4.3371E-2</v>
      </c>
      <c r="E672" s="7">
        <v>4.3577999999999999E-2</v>
      </c>
      <c r="F672" s="7">
        <v>4.8250000000000003E-3</v>
      </c>
      <c r="G672" s="7">
        <v>9.4200000000000002E-4</v>
      </c>
      <c r="H672" s="44">
        <v>3.11244E-2</v>
      </c>
    </row>
    <row r="673" spans="2:8">
      <c r="B673" s="6">
        <v>2045</v>
      </c>
      <c r="C673" s="5" t="s">
        <v>41</v>
      </c>
      <c r="D673" s="18">
        <v>4.1557999999999998E-2</v>
      </c>
      <c r="E673" s="7">
        <v>4.2842999999999999E-2</v>
      </c>
      <c r="F673" s="7">
        <v>4.6239999999999996E-3</v>
      </c>
      <c r="G673" s="7">
        <v>8.8800000000000001E-4</v>
      </c>
      <c r="H673" s="44">
        <v>3.2420299999999999E-2</v>
      </c>
    </row>
    <row r="674" spans="2:8">
      <c r="B674" s="6">
        <v>2046</v>
      </c>
      <c r="C674" s="5" t="s">
        <v>41</v>
      </c>
      <c r="D674" s="18">
        <v>4.0246999999999998E-2</v>
      </c>
      <c r="E674" s="7">
        <v>4.2230999999999998E-2</v>
      </c>
      <c r="F674" s="7">
        <v>4.4799999999999996E-3</v>
      </c>
      <c r="G674" s="7">
        <v>8.3699999999999996E-4</v>
      </c>
      <c r="H674" s="44">
        <v>3.3534599999999998E-2</v>
      </c>
    </row>
    <row r="675" spans="2:8">
      <c r="B675" s="6">
        <v>2047</v>
      </c>
      <c r="C675" s="5" t="s">
        <v>41</v>
      </c>
      <c r="D675" s="18">
        <v>3.925E-2</v>
      </c>
      <c r="E675" s="7">
        <v>4.1717999999999998E-2</v>
      </c>
      <c r="F675" s="7">
        <v>4.372E-3</v>
      </c>
      <c r="G675" s="7">
        <v>7.8799999999999996E-4</v>
      </c>
      <c r="H675" s="44">
        <v>3.4501400000000002E-2</v>
      </c>
    </row>
    <row r="676" spans="2:8">
      <c r="B676" s="6">
        <v>2048</v>
      </c>
      <c r="C676" s="5" t="s">
        <v>41</v>
      </c>
      <c r="D676" s="18">
        <v>3.8601999999999997E-2</v>
      </c>
      <c r="E676" s="7">
        <v>4.1307000000000003E-2</v>
      </c>
      <c r="F676" s="7">
        <v>4.3030000000000004E-3</v>
      </c>
      <c r="G676" s="7">
        <v>7.4200000000000004E-4</v>
      </c>
      <c r="H676" s="44">
        <v>3.5280400000000003E-2</v>
      </c>
    </row>
    <row r="677" spans="2:8">
      <c r="B677" s="6">
        <v>2049</v>
      </c>
      <c r="C677" s="5" t="s">
        <v>41</v>
      </c>
      <c r="D677" s="18">
        <v>3.8359999999999998E-2</v>
      </c>
      <c r="E677" s="7">
        <v>4.1092999999999998E-2</v>
      </c>
      <c r="F677" s="7">
        <v>4.2820000000000002E-3</v>
      </c>
      <c r="G677" s="7">
        <v>7.0200000000000004E-4</v>
      </c>
      <c r="H677" s="44">
        <v>3.5816300000000002E-2</v>
      </c>
    </row>
    <row r="678" spans="2:8">
      <c r="B678" s="6">
        <v>2050</v>
      </c>
      <c r="C678" s="5" t="s">
        <v>41</v>
      </c>
      <c r="D678" s="18">
        <v>3.8002000000000001E-2</v>
      </c>
      <c r="E678" s="7">
        <v>4.0996999999999999E-2</v>
      </c>
      <c r="F678" s="7">
        <v>4.2469999999999999E-3</v>
      </c>
      <c r="G678" s="7">
        <v>6.6200000000000005E-4</v>
      </c>
      <c r="H678" s="44">
        <v>3.6444600000000001E-2</v>
      </c>
    </row>
    <row r="679" spans="2:8">
      <c r="B679" s="6">
        <v>2025</v>
      </c>
      <c r="C679" s="5" t="s">
        <v>43</v>
      </c>
      <c r="D679" s="18">
        <v>7.4162000000000006E-2</v>
      </c>
      <c r="E679" s="7">
        <v>1.6983999999999999E-2</v>
      </c>
      <c r="F679" s="7">
        <v>8.2740000000000001E-3</v>
      </c>
      <c r="G679" s="7">
        <v>5.9299999999999999E-4</v>
      </c>
      <c r="H679" s="44">
        <v>7.8905999999999996E-4</v>
      </c>
    </row>
    <row r="680" spans="2:8">
      <c r="B680" s="6">
        <v>2026</v>
      </c>
      <c r="C680" s="5" t="s">
        <v>43</v>
      </c>
      <c r="D680" s="18">
        <v>7.2942000000000007E-2</v>
      </c>
      <c r="E680" s="7">
        <v>1.6688000000000001E-2</v>
      </c>
      <c r="F680" s="7">
        <v>8.1390000000000004E-3</v>
      </c>
      <c r="G680" s="7">
        <v>5.7499999999999999E-4</v>
      </c>
      <c r="H680" s="44">
        <v>1.1068300000000001E-3</v>
      </c>
    </row>
    <row r="681" spans="2:8">
      <c r="B681" s="6">
        <v>2027</v>
      </c>
      <c r="C681" s="5" t="s">
        <v>43</v>
      </c>
      <c r="D681" s="18">
        <v>7.1502999999999997E-2</v>
      </c>
      <c r="E681" s="7">
        <v>1.6324999999999999E-2</v>
      </c>
      <c r="F681" s="7">
        <v>7.979E-3</v>
      </c>
      <c r="G681" s="7">
        <v>5.7499999999999999E-4</v>
      </c>
      <c r="H681" s="44">
        <v>1.6048099999999999E-3</v>
      </c>
    </row>
    <row r="682" spans="2:8">
      <c r="B682" s="6">
        <v>2028</v>
      </c>
      <c r="C682" s="5" t="s">
        <v>43</v>
      </c>
      <c r="D682" s="18">
        <v>6.9801000000000002E-2</v>
      </c>
      <c r="E682" s="7">
        <v>1.6079E-2</v>
      </c>
      <c r="F682" s="7">
        <v>7.7889999999999999E-3</v>
      </c>
      <c r="G682" s="7">
        <v>4.35E-4</v>
      </c>
      <c r="H682" s="44">
        <v>2.1824399999999999E-3</v>
      </c>
    </row>
    <row r="683" spans="2:8">
      <c r="B683" s="6">
        <v>2029</v>
      </c>
      <c r="C683" s="5" t="s">
        <v>43</v>
      </c>
      <c r="D683" s="18">
        <v>6.7699999999999996E-2</v>
      </c>
      <c r="E683" s="7">
        <v>1.5630999999999999E-2</v>
      </c>
      <c r="F683" s="7">
        <v>7.5529999999999998E-3</v>
      </c>
      <c r="G683" s="7">
        <v>4.5100000000000001E-4</v>
      </c>
      <c r="H683" s="44">
        <v>2.9256999999999998E-3</v>
      </c>
    </row>
    <row r="684" spans="2:8">
      <c r="B684" s="6">
        <v>2030</v>
      </c>
      <c r="C684" s="5" t="s">
        <v>43</v>
      </c>
      <c r="D684" s="18">
        <v>6.5355999999999997E-2</v>
      </c>
      <c r="E684" s="7">
        <v>1.5154000000000001E-2</v>
      </c>
      <c r="F684" s="7">
        <v>7.2899999999999996E-3</v>
      </c>
      <c r="G684" s="7">
        <v>4.64E-4</v>
      </c>
      <c r="H684" s="44">
        <v>3.7792500000000001E-3</v>
      </c>
    </row>
    <row r="685" spans="2:8">
      <c r="B685" s="6">
        <v>2031</v>
      </c>
      <c r="C685" s="5" t="s">
        <v>43</v>
      </c>
      <c r="D685" s="18">
        <v>6.2784000000000006E-2</v>
      </c>
      <c r="E685" s="7">
        <v>1.4682000000000001E-2</v>
      </c>
      <c r="F685" s="7">
        <v>7.0000000000000001E-3</v>
      </c>
      <c r="G685" s="7">
        <v>4.6500000000000003E-4</v>
      </c>
      <c r="H685" s="44">
        <v>4.7536999999999996E-3</v>
      </c>
    </row>
    <row r="686" spans="2:8">
      <c r="B686" s="6">
        <v>2032</v>
      </c>
      <c r="C686" s="5" t="s">
        <v>43</v>
      </c>
      <c r="D686" s="18">
        <v>5.9957000000000003E-2</v>
      </c>
      <c r="E686" s="7">
        <v>1.4186000000000001E-2</v>
      </c>
      <c r="F686" s="7">
        <v>6.6810000000000003E-3</v>
      </c>
      <c r="G686" s="7">
        <v>4.4700000000000002E-4</v>
      </c>
      <c r="H686" s="44">
        <v>5.9192999999999997E-3</v>
      </c>
    </row>
    <row r="687" spans="2:8">
      <c r="B687" s="6">
        <v>2033</v>
      </c>
      <c r="C687" s="5" t="s">
        <v>43</v>
      </c>
      <c r="D687" s="18">
        <v>5.7348000000000003E-2</v>
      </c>
      <c r="E687" s="7">
        <v>1.3682E-2</v>
      </c>
      <c r="F687" s="7">
        <v>6.3870000000000003E-3</v>
      </c>
      <c r="G687" s="7">
        <v>4.4000000000000002E-4</v>
      </c>
      <c r="H687" s="44">
        <v>7.0358199999999999E-3</v>
      </c>
    </row>
    <row r="688" spans="2:8">
      <c r="B688" s="6">
        <v>2034</v>
      </c>
      <c r="C688" s="5" t="s">
        <v>43</v>
      </c>
      <c r="D688" s="18">
        <v>5.4938000000000001E-2</v>
      </c>
      <c r="E688" s="7">
        <v>1.3188E-2</v>
      </c>
      <c r="F688" s="7">
        <v>6.1159999999999999E-3</v>
      </c>
      <c r="G688" s="7">
        <v>4.17E-4</v>
      </c>
      <c r="H688" s="44">
        <v>8.1053199999999992E-3</v>
      </c>
    </row>
    <row r="689" spans="2:8">
      <c r="B689" s="6">
        <v>2035</v>
      </c>
      <c r="C689" s="5" t="s">
        <v>43</v>
      </c>
      <c r="D689" s="18">
        <v>5.2671000000000003E-2</v>
      </c>
      <c r="E689" s="7">
        <v>1.273E-2</v>
      </c>
      <c r="F689" s="7">
        <v>5.8609999999999999E-3</v>
      </c>
      <c r="G689" s="7">
        <v>3.9399999999999998E-4</v>
      </c>
      <c r="H689" s="44">
        <v>9.1027499999999997E-3</v>
      </c>
    </row>
    <row r="690" spans="2:8">
      <c r="B690" s="6">
        <v>2036</v>
      </c>
      <c r="C690" s="5" t="s">
        <v>43</v>
      </c>
      <c r="D690" s="18">
        <v>5.0310000000000001E-2</v>
      </c>
      <c r="E690" s="7">
        <v>1.2277E-2</v>
      </c>
      <c r="F690" s="7">
        <v>5.5960000000000003E-3</v>
      </c>
      <c r="G690" s="7">
        <v>3.7199999999999999E-4</v>
      </c>
      <c r="H690" s="44">
        <v>1.0116399999999999E-2</v>
      </c>
    </row>
    <row r="691" spans="2:8">
      <c r="B691" s="6">
        <v>2037</v>
      </c>
      <c r="C691" s="5" t="s">
        <v>43</v>
      </c>
      <c r="D691" s="18">
        <v>4.7968999999999998E-2</v>
      </c>
      <c r="E691" s="7">
        <v>1.1877E-2</v>
      </c>
      <c r="F691" s="7">
        <v>5.3330000000000001E-3</v>
      </c>
      <c r="G691" s="7">
        <v>3.5E-4</v>
      </c>
      <c r="H691" s="44">
        <v>1.11631E-2</v>
      </c>
    </row>
    <row r="692" spans="2:8">
      <c r="B692" s="6">
        <v>2038</v>
      </c>
      <c r="C692" s="5" t="s">
        <v>43</v>
      </c>
      <c r="D692" s="18">
        <v>4.5562999999999999E-2</v>
      </c>
      <c r="E692" s="7">
        <v>1.1565000000000001E-2</v>
      </c>
      <c r="F692" s="7">
        <v>5.0619999999999997E-3</v>
      </c>
      <c r="G692" s="7">
        <v>3.3199999999999999E-4</v>
      </c>
      <c r="H692" s="44">
        <v>1.2253E-2</v>
      </c>
    </row>
    <row r="693" spans="2:8">
      <c r="B693" s="6">
        <v>2039</v>
      </c>
      <c r="C693" s="5" t="s">
        <v>43</v>
      </c>
      <c r="D693" s="18">
        <v>4.3146999999999998E-2</v>
      </c>
      <c r="E693" s="7">
        <v>1.1259999999999999E-2</v>
      </c>
      <c r="F693" s="7">
        <v>4.7910000000000001E-3</v>
      </c>
      <c r="G693" s="7">
        <v>3.1500000000000001E-4</v>
      </c>
      <c r="H693" s="44">
        <v>1.33507E-2</v>
      </c>
    </row>
    <row r="694" spans="2:8">
      <c r="B694" s="6">
        <v>2040</v>
      </c>
      <c r="C694" s="5" t="s">
        <v>43</v>
      </c>
      <c r="D694" s="18">
        <v>4.0876000000000003E-2</v>
      </c>
      <c r="E694" s="7">
        <v>1.1006999999999999E-2</v>
      </c>
      <c r="F694" s="7">
        <v>4.5360000000000001E-3</v>
      </c>
      <c r="G694" s="7">
        <v>2.9799999999999998E-4</v>
      </c>
      <c r="H694" s="44">
        <v>1.4426899999999999E-2</v>
      </c>
    </row>
    <row r="695" spans="2:8">
      <c r="B695" s="6">
        <v>2041</v>
      </c>
      <c r="C695" s="5" t="s">
        <v>43</v>
      </c>
      <c r="D695" s="18">
        <v>3.8698000000000003E-2</v>
      </c>
      <c r="E695" s="7">
        <v>1.0786E-2</v>
      </c>
      <c r="F695" s="7">
        <v>4.2929999999999999E-3</v>
      </c>
      <c r="G695" s="7">
        <v>2.81E-4</v>
      </c>
      <c r="H695" s="44">
        <v>1.54819E-2</v>
      </c>
    </row>
    <row r="696" spans="2:8">
      <c r="B696" s="6">
        <v>2042</v>
      </c>
      <c r="C696" s="5" t="s">
        <v>43</v>
      </c>
      <c r="D696" s="18">
        <v>3.6645999999999998E-2</v>
      </c>
      <c r="E696" s="7">
        <v>1.0598E-2</v>
      </c>
      <c r="F696" s="7">
        <v>4.0629999999999998E-3</v>
      </c>
      <c r="G696" s="7">
        <v>2.6600000000000001E-4</v>
      </c>
      <c r="H696" s="44">
        <v>1.6504399999999999E-2</v>
      </c>
    </row>
    <row r="697" spans="2:8">
      <c r="B697" s="6">
        <v>2043</v>
      </c>
      <c r="C697" s="5" t="s">
        <v>43</v>
      </c>
      <c r="D697" s="18">
        <v>3.4724999999999999E-2</v>
      </c>
      <c r="E697" s="7">
        <v>1.0429000000000001E-2</v>
      </c>
      <c r="F697" s="7">
        <v>3.849E-3</v>
      </c>
      <c r="G697" s="7">
        <v>2.52E-4</v>
      </c>
      <c r="H697" s="44">
        <v>1.7471299999999999E-2</v>
      </c>
    </row>
    <row r="698" spans="2:8">
      <c r="B698" s="6">
        <v>2044</v>
      </c>
      <c r="C698" s="5" t="s">
        <v>43</v>
      </c>
      <c r="D698" s="18">
        <v>3.3194000000000001E-2</v>
      </c>
      <c r="E698" s="7">
        <v>1.0279E-2</v>
      </c>
      <c r="F698" s="7">
        <v>3.6800000000000001E-3</v>
      </c>
      <c r="G698" s="7">
        <v>2.3900000000000001E-4</v>
      </c>
      <c r="H698" s="44">
        <v>1.8288100000000002E-2</v>
      </c>
    </row>
    <row r="699" spans="2:8">
      <c r="B699" s="6">
        <v>2045</v>
      </c>
      <c r="C699" s="5" t="s">
        <v>43</v>
      </c>
      <c r="D699" s="18">
        <v>3.1815999999999997E-2</v>
      </c>
      <c r="E699" s="7">
        <v>1.014E-2</v>
      </c>
      <c r="F699" s="7">
        <v>3.529E-3</v>
      </c>
      <c r="G699" s="7">
        <v>2.2599999999999999E-4</v>
      </c>
      <c r="H699" s="44">
        <v>1.9055599999999999E-2</v>
      </c>
    </row>
    <row r="700" spans="2:8">
      <c r="B700" s="6">
        <v>2046</v>
      </c>
      <c r="C700" s="5" t="s">
        <v>43</v>
      </c>
      <c r="D700" s="18">
        <v>3.0827E-2</v>
      </c>
      <c r="E700" s="7">
        <v>1.0030000000000001E-2</v>
      </c>
      <c r="F700" s="7">
        <v>3.421E-3</v>
      </c>
      <c r="G700" s="7">
        <v>2.13E-4</v>
      </c>
      <c r="H700" s="44">
        <v>1.96998E-2</v>
      </c>
    </row>
    <row r="701" spans="2:8">
      <c r="B701" s="6">
        <v>2047</v>
      </c>
      <c r="C701" s="5" t="s">
        <v>43</v>
      </c>
      <c r="D701" s="18">
        <v>3.0078000000000001E-2</v>
      </c>
      <c r="E701" s="7">
        <v>9.9410000000000002E-3</v>
      </c>
      <c r="F701" s="7">
        <v>3.3419999999999999E-3</v>
      </c>
      <c r="G701" s="7">
        <v>2.0100000000000001E-4</v>
      </c>
      <c r="H701" s="44">
        <v>2.0259200000000002E-2</v>
      </c>
    </row>
    <row r="702" spans="2:8">
      <c r="B702" s="6">
        <v>2048</v>
      </c>
      <c r="C702" s="5" t="s">
        <v>43</v>
      </c>
      <c r="D702" s="18">
        <v>2.9600999999999999E-2</v>
      </c>
      <c r="E702" s="7">
        <v>9.8740000000000008E-3</v>
      </c>
      <c r="F702" s="7">
        <v>3.2940000000000001E-3</v>
      </c>
      <c r="G702" s="7">
        <v>1.9000000000000001E-4</v>
      </c>
      <c r="H702" s="44">
        <v>2.0705899999999999E-2</v>
      </c>
    </row>
    <row r="703" spans="2:8">
      <c r="B703" s="6">
        <v>2049</v>
      </c>
      <c r="C703" s="5" t="s">
        <v>43</v>
      </c>
      <c r="D703" s="18">
        <v>2.9441999999999999E-2</v>
      </c>
      <c r="E703" s="7">
        <v>9.8630000000000002E-3</v>
      </c>
      <c r="F703" s="7">
        <v>3.2820000000000002E-3</v>
      </c>
      <c r="G703" s="7">
        <v>1.8000000000000001E-4</v>
      </c>
      <c r="H703" s="44">
        <v>2.10067E-2</v>
      </c>
    </row>
    <row r="704" spans="2:8">
      <c r="B704" s="6">
        <v>2050</v>
      </c>
      <c r="C704" s="5" t="s">
        <v>43</v>
      </c>
      <c r="D704" s="18">
        <v>2.9191999999999999E-2</v>
      </c>
      <c r="E704" s="7">
        <v>9.8860000000000007E-3</v>
      </c>
      <c r="F704" s="7">
        <v>3.2590000000000002E-3</v>
      </c>
      <c r="G704" s="7">
        <v>1.7100000000000001E-4</v>
      </c>
      <c r="H704" s="44">
        <v>2.1372599999999999E-2</v>
      </c>
    </row>
    <row r="705" spans="2:8">
      <c r="B705" s="42">
        <v>2025</v>
      </c>
      <c r="C705" s="5" t="s">
        <v>44</v>
      </c>
      <c r="D705" s="45">
        <v>0.367093</v>
      </c>
      <c r="E705" s="46">
        <v>0.107747</v>
      </c>
      <c r="F705" s="46">
        <v>4.1343299999999999E-2</v>
      </c>
      <c r="G705" s="46">
        <v>3.2358999999999999E-3</v>
      </c>
      <c r="H705" s="44">
        <v>9.8059800000000006E-3</v>
      </c>
    </row>
    <row r="706" spans="2:8">
      <c r="B706" s="42">
        <v>2026</v>
      </c>
      <c r="C706" s="5" t="s">
        <v>44</v>
      </c>
      <c r="D706" s="45">
        <v>0.35753499999999999</v>
      </c>
      <c r="E706" s="46">
        <v>0.10538</v>
      </c>
      <c r="F706" s="46">
        <v>4.02478E-2</v>
      </c>
      <c r="G706" s="46">
        <v>3.1389399999999998E-3</v>
      </c>
      <c r="H706" s="44">
        <v>1.31378E-2</v>
      </c>
    </row>
    <row r="707" spans="2:8">
      <c r="B707" s="42">
        <v>2027</v>
      </c>
      <c r="C707" s="5" t="s">
        <v>44</v>
      </c>
      <c r="D707" s="45">
        <v>0.347248</v>
      </c>
      <c r="E707" s="46">
        <v>0.10259600000000001</v>
      </c>
      <c r="F707" s="46">
        <v>3.9067699999999997E-2</v>
      </c>
      <c r="G707" s="46">
        <v>3.1265099999999999E-3</v>
      </c>
      <c r="H707" s="44">
        <v>1.73058E-2</v>
      </c>
    </row>
    <row r="708" spans="2:8">
      <c r="B708" s="42">
        <v>2028</v>
      </c>
      <c r="C708" s="5" t="s">
        <v>44</v>
      </c>
      <c r="D708" s="45">
        <v>0.33497700000000002</v>
      </c>
      <c r="E708" s="46">
        <v>0.100438</v>
      </c>
      <c r="F708" s="46">
        <v>3.7662000000000001E-2</v>
      </c>
      <c r="G708" s="46">
        <v>2.3522999999999999E-3</v>
      </c>
      <c r="H708" s="44">
        <v>2.2268E-2</v>
      </c>
    </row>
    <row r="709" spans="2:8">
      <c r="B709" s="42">
        <v>2029</v>
      </c>
      <c r="C709" s="5" t="s">
        <v>44</v>
      </c>
      <c r="D709" s="45">
        <v>0.32086900000000002</v>
      </c>
      <c r="E709" s="46">
        <v>9.7292199999999995E-2</v>
      </c>
      <c r="F709" s="46">
        <v>3.6047700000000002E-2</v>
      </c>
      <c r="G709" s="46">
        <v>2.4240500000000001E-3</v>
      </c>
      <c r="H709" s="44">
        <v>2.7995900000000001E-2</v>
      </c>
    </row>
    <row r="710" spans="2:8">
      <c r="B710" s="42">
        <v>2030</v>
      </c>
      <c r="C710" s="5" t="s">
        <v>44</v>
      </c>
      <c r="D710" s="45">
        <v>0.304977</v>
      </c>
      <c r="E710" s="46">
        <v>9.3816700000000003E-2</v>
      </c>
      <c r="F710" s="46">
        <v>3.4229700000000002E-2</v>
      </c>
      <c r="G710" s="46">
        <v>2.47401E-3</v>
      </c>
      <c r="H710" s="44">
        <v>3.4517100000000002E-2</v>
      </c>
    </row>
    <row r="711" spans="2:8">
      <c r="B711" s="42">
        <v>2031</v>
      </c>
      <c r="C711" s="5" t="s">
        <v>44</v>
      </c>
      <c r="D711" s="45">
        <v>0.28778599999999999</v>
      </c>
      <c r="E711" s="46">
        <v>9.0429800000000005E-2</v>
      </c>
      <c r="F711" s="46">
        <v>3.2263500000000001E-2</v>
      </c>
      <c r="G711" s="46">
        <v>2.4583999999999999E-3</v>
      </c>
      <c r="H711" s="44">
        <v>4.1698499999999999E-2</v>
      </c>
    </row>
    <row r="712" spans="2:8">
      <c r="B712" s="42">
        <v>2032</v>
      </c>
      <c r="C712" s="5" t="s">
        <v>44</v>
      </c>
      <c r="D712" s="45">
        <v>0.26960699999999999</v>
      </c>
      <c r="E712" s="46">
        <v>8.71894E-2</v>
      </c>
      <c r="F712" s="46">
        <v>3.0185199999999999E-2</v>
      </c>
      <c r="G712" s="46">
        <v>2.3481700000000001E-3</v>
      </c>
      <c r="H712" s="44">
        <v>4.9496999999999999E-2</v>
      </c>
    </row>
    <row r="713" spans="2:8">
      <c r="B713" s="42">
        <v>2033</v>
      </c>
      <c r="C713" s="5" t="s">
        <v>44</v>
      </c>
      <c r="D713" s="45">
        <v>0.25098999999999999</v>
      </c>
      <c r="E713" s="46">
        <v>8.3899500000000002E-2</v>
      </c>
      <c r="F713" s="46">
        <v>2.80567E-2</v>
      </c>
      <c r="G713" s="46">
        <v>2.2931100000000001E-3</v>
      </c>
      <c r="H713" s="44">
        <v>5.7745999999999999E-2</v>
      </c>
    </row>
    <row r="714" spans="2:8">
      <c r="B714" s="42">
        <v>2034</v>
      </c>
      <c r="C714" s="5" t="s">
        <v>44</v>
      </c>
      <c r="D714" s="45">
        <v>0.23180200000000001</v>
      </c>
      <c r="E714" s="46">
        <v>8.0599100000000007E-2</v>
      </c>
      <c r="F714" s="46">
        <v>2.58636E-2</v>
      </c>
      <c r="G714" s="46">
        <v>2.1595999999999998E-3</v>
      </c>
      <c r="H714" s="44">
        <v>6.6463599999999998E-2</v>
      </c>
    </row>
    <row r="715" spans="2:8">
      <c r="B715" s="42">
        <v>2035</v>
      </c>
      <c r="C715" s="5" t="s">
        <v>44</v>
      </c>
      <c r="D715" s="45">
        <v>0.21159</v>
      </c>
      <c r="E715" s="46">
        <v>7.7432899999999999E-2</v>
      </c>
      <c r="F715" s="46">
        <v>2.3554499999999999E-2</v>
      </c>
      <c r="G715" s="46">
        <v>2.0209300000000002E-3</v>
      </c>
      <c r="H715" s="44">
        <v>7.5608499999999995E-2</v>
      </c>
    </row>
    <row r="716" spans="2:8">
      <c r="B716" s="42">
        <v>2036</v>
      </c>
      <c r="C716" s="5" t="s">
        <v>44</v>
      </c>
      <c r="D716" s="45">
        <v>0.19132199999999999</v>
      </c>
      <c r="E716" s="46">
        <v>7.4381199999999995E-2</v>
      </c>
      <c r="F716" s="46">
        <v>2.1239899999999999E-2</v>
      </c>
      <c r="G716" s="46">
        <v>1.88546E-3</v>
      </c>
      <c r="H716" s="44">
        <v>8.4557099999999996E-2</v>
      </c>
    </row>
    <row r="717" spans="2:8">
      <c r="B717" s="42">
        <v>2037</v>
      </c>
      <c r="C717" s="5" t="s">
        <v>44</v>
      </c>
      <c r="D717" s="45">
        <v>0.17141000000000001</v>
      </c>
      <c r="E717" s="46">
        <v>7.16474E-2</v>
      </c>
      <c r="F717" s="46">
        <v>1.8967399999999999E-2</v>
      </c>
      <c r="G717" s="46">
        <v>1.75745E-3</v>
      </c>
      <c r="H717" s="44">
        <v>9.3492900000000004E-2</v>
      </c>
    </row>
    <row r="718" spans="2:8">
      <c r="B718" s="42">
        <v>2038</v>
      </c>
      <c r="C718" s="5" t="s">
        <v>44</v>
      </c>
      <c r="D718" s="45">
        <v>0.152979</v>
      </c>
      <c r="E718" s="46">
        <v>6.9324700000000003E-2</v>
      </c>
      <c r="F718" s="46">
        <v>1.6891199999999999E-2</v>
      </c>
      <c r="G718" s="46">
        <v>1.6430800000000001E-3</v>
      </c>
      <c r="H718" s="44">
        <v>0.10184799999999999</v>
      </c>
    </row>
    <row r="719" spans="2:8">
      <c r="B719" s="42">
        <v>2039</v>
      </c>
      <c r="C719" s="5" t="s">
        <v>44</v>
      </c>
      <c r="D719" s="45">
        <v>0.13477</v>
      </c>
      <c r="E719" s="46">
        <v>6.7041400000000001E-2</v>
      </c>
      <c r="F719" s="46">
        <v>1.48372E-2</v>
      </c>
      <c r="G719" s="46">
        <v>1.5376599999999999E-3</v>
      </c>
      <c r="H719" s="44">
        <v>0.11008900000000001</v>
      </c>
    </row>
    <row r="720" spans="2:8">
      <c r="B720" s="42">
        <v>2040</v>
      </c>
      <c r="C720" s="5" t="s">
        <v>44</v>
      </c>
      <c r="D720" s="45">
        <v>0.117187</v>
      </c>
      <c r="E720" s="46">
        <v>6.5028799999999998E-2</v>
      </c>
      <c r="F720" s="46">
        <v>1.2845000000000001E-2</v>
      </c>
      <c r="G720" s="46">
        <v>1.4345E-3</v>
      </c>
      <c r="H720" s="44">
        <v>0.11826</v>
      </c>
    </row>
    <row r="721" spans="2:8">
      <c r="B721" s="42">
        <v>2041</v>
      </c>
      <c r="C721" s="5" t="s">
        <v>44</v>
      </c>
      <c r="D721" s="45">
        <v>0.100109</v>
      </c>
      <c r="E721" s="46">
        <v>6.3234700000000005E-2</v>
      </c>
      <c r="F721" s="46">
        <v>1.09088E-2</v>
      </c>
      <c r="G721" s="46">
        <v>1.33683E-3</v>
      </c>
      <c r="H721" s="44">
        <v>0.12628400000000001</v>
      </c>
    </row>
    <row r="722" spans="2:8">
      <c r="B722" s="42">
        <v>2042</v>
      </c>
      <c r="C722" s="5" t="s">
        <v>44</v>
      </c>
      <c r="D722" s="45">
        <v>8.3572099999999996E-2</v>
      </c>
      <c r="E722" s="46">
        <v>6.1619599999999997E-2</v>
      </c>
      <c r="F722" s="46">
        <v>9.0332999999999993E-3</v>
      </c>
      <c r="G722" s="46">
        <v>1.2461900000000001E-3</v>
      </c>
      <c r="H722" s="44">
        <v>0.13414699999999999</v>
      </c>
    </row>
    <row r="723" spans="2:8">
      <c r="B723" s="42">
        <v>2043</v>
      </c>
      <c r="C723" s="5" t="s">
        <v>44</v>
      </c>
      <c r="D723" s="45">
        <v>6.9603799999999993E-2</v>
      </c>
      <c r="E723" s="46">
        <v>6.0066599999999998E-2</v>
      </c>
      <c r="F723" s="46">
        <v>7.4551499999999998E-3</v>
      </c>
      <c r="G723" s="46">
        <v>1.1608300000000001E-3</v>
      </c>
      <c r="H723" s="44">
        <v>0.141017</v>
      </c>
    </row>
    <row r="724" spans="2:8">
      <c r="B724" s="42">
        <v>2044</v>
      </c>
      <c r="C724" s="5" t="s">
        <v>44</v>
      </c>
      <c r="D724" s="45">
        <v>5.7236200000000001E-2</v>
      </c>
      <c r="E724" s="46">
        <v>5.87892E-2</v>
      </c>
      <c r="F724" s="46">
        <v>6.0612299999999999E-3</v>
      </c>
      <c r="G724" s="46">
        <v>1.0856799999999999E-3</v>
      </c>
      <c r="H724" s="44">
        <v>0.14715500000000001</v>
      </c>
    </row>
    <row r="725" spans="2:8">
      <c r="B725" s="42">
        <v>2045</v>
      </c>
      <c r="C725" s="5" t="s">
        <v>44</v>
      </c>
      <c r="D725" s="45">
        <v>4.6503700000000002E-2</v>
      </c>
      <c r="E725" s="46">
        <v>5.7578999999999998E-2</v>
      </c>
      <c r="F725" s="46">
        <v>4.8531499999999997E-3</v>
      </c>
      <c r="G725" s="46">
        <v>1.0142700000000001E-3</v>
      </c>
      <c r="H725" s="44">
        <v>0.152702</v>
      </c>
    </row>
    <row r="726" spans="2:8">
      <c r="B726" s="42">
        <v>2046</v>
      </c>
      <c r="C726" s="5" t="s">
        <v>44</v>
      </c>
      <c r="D726" s="45">
        <v>3.7497500000000003E-2</v>
      </c>
      <c r="E726" s="46">
        <v>5.66674E-2</v>
      </c>
      <c r="F726" s="46">
        <v>3.8417899999999999E-3</v>
      </c>
      <c r="G726" s="46">
        <v>9.4958E-4</v>
      </c>
      <c r="H726" s="44">
        <v>0.157689</v>
      </c>
    </row>
    <row r="727" spans="2:8">
      <c r="B727" s="42">
        <v>2047</v>
      </c>
      <c r="C727" s="5" t="s">
        <v>44</v>
      </c>
      <c r="D727" s="45">
        <v>3.0419399999999999E-2</v>
      </c>
      <c r="E727" s="46">
        <v>5.5964100000000003E-2</v>
      </c>
      <c r="F727" s="46">
        <v>3.05105E-3</v>
      </c>
      <c r="G727" s="46">
        <v>8.9050000000000002E-4</v>
      </c>
      <c r="H727" s="44">
        <v>0.16194700000000001</v>
      </c>
    </row>
    <row r="728" spans="2:8">
      <c r="B728" s="42">
        <v>2048</v>
      </c>
      <c r="C728" s="5" t="s">
        <v>44</v>
      </c>
      <c r="D728" s="45">
        <v>2.5032499999999999E-2</v>
      </c>
      <c r="E728" s="46">
        <v>5.5452099999999997E-2</v>
      </c>
      <c r="F728" s="46">
        <v>2.4531800000000001E-3</v>
      </c>
      <c r="G728" s="46">
        <v>8.3741000000000002E-4</v>
      </c>
      <c r="H728" s="44">
        <v>0.16552500000000001</v>
      </c>
    </row>
    <row r="729" spans="2:8">
      <c r="B729" s="42">
        <v>2049</v>
      </c>
      <c r="C729" s="5" t="s">
        <v>44</v>
      </c>
      <c r="D729" s="45">
        <v>2.1074300000000001E-2</v>
      </c>
      <c r="E729" s="46">
        <v>5.5217700000000002E-2</v>
      </c>
      <c r="F729" s="46">
        <v>2.0180599999999999E-3</v>
      </c>
      <c r="G729" s="46">
        <v>7.9208999999999996E-4</v>
      </c>
      <c r="H729" s="44">
        <v>0.16849800000000001</v>
      </c>
    </row>
    <row r="730" spans="2:8">
      <c r="B730" s="42">
        <v>2050</v>
      </c>
      <c r="C730" s="5" t="s">
        <v>44</v>
      </c>
      <c r="D730" s="45">
        <v>1.84151E-2</v>
      </c>
      <c r="E730" s="46">
        <v>5.5243599999999997E-2</v>
      </c>
      <c r="F730" s="46">
        <v>1.7305899999999999E-3</v>
      </c>
      <c r="G730" s="46">
        <v>7.4994999999999999E-4</v>
      </c>
      <c r="H730" s="44">
        <v>0.17111299999999999</v>
      </c>
    </row>
    <row r="731" spans="2:8">
      <c r="B731" s="6">
        <v>2025</v>
      </c>
      <c r="C731" s="5" t="s">
        <v>42</v>
      </c>
      <c r="D731" s="18">
        <v>0.12825300000000001</v>
      </c>
      <c r="E731" s="7">
        <v>4.4510000000000001E-2</v>
      </c>
      <c r="F731" s="7">
        <v>1.4492E-2</v>
      </c>
      <c r="G731" s="7">
        <v>1.5950000000000001E-3</v>
      </c>
      <c r="H731" s="44">
        <v>1.69181E-3</v>
      </c>
    </row>
    <row r="732" spans="2:8">
      <c r="B732" s="6">
        <v>2026</v>
      </c>
      <c r="C732" s="5" t="s">
        <v>42</v>
      </c>
      <c r="D732" s="18">
        <v>0.12573799999999999</v>
      </c>
      <c r="E732" s="7">
        <v>4.3833999999999998E-2</v>
      </c>
      <c r="F732" s="7">
        <v>1.4204E-2</v>
      </c>
      <c r="G732" s="7">
        <v>1.557E-3</v>
      </c>
      <c r="H732" s="44">
        <v>2.4269700000000001E-3</v>
      </c>
    </row>
    <row r="733" spans="2:8">
      <c r="B733" s="6">
        <v>2027</v>
      </c>
      <c r="C733" s="5" t="s">
        <v>42</v>
      </c>
      <c r="D733" s="18">
        <v>0.12321500000000001</v>
      </c>
      <c r="E733" s="7">
        <v>4.2963000000000001E-2</v>
      </c>
      <c r="F733" s="7">
        <v>1.3916E-2</v>
      </c>
      <c r="G733" s="7">
        <v>1.5629999999999999E-3</v>
      </c>
      <c r="H733" s="44">
        <v>3.3268400000000002E-3</v>
      </c>
    </row>
    <row r="734" spans="2:8">
      <c r="B734" s="6">
        <v>2028</v>
      </c>
      <c r="C734" s="5" t="s">
        <v>42</v>
      </c>
      <c r="D734" s="18">
        <v>0.120231</v>
      </c>
      <c r="E734" s="7">
        <v>4.2390999999999998E-2</v>
      </c>
      <c r="F734" s="7">
        <v>1.3576E-2</v>
      </c>
      <c r="G734" s="7">
        <v>1.1869999999999999E-3</v>
      </c>
      <c r="H734" s="44">
        <v>4.3857000000000002E-3</v>
      </c>
    </row>
    <row r="735" spans="2:8">
      <c r="B735" s="6">
        <v>2029</v>
      </c>
      <c r="C735" s="5" t="s">
        <v>42</v>
      </c>
      <c r="D735" s="18">
        <v>0.116549</v>
      </c>
      <c r="E735" s="7">
        <v>4.1230000000000003E-2</v>
      </c>
      <c r="F735" s="7">
        <v>1.3155E-2</v>
      </c>
      <c r="G735" s="7">
        <v>1.2359999999999999E-3</v>
      </c>
      <c r="H735" s="44">
        <v>5.7721700000000001E-3</v>
      </c>
    </row>
    <row r="736" spans="2:8">
      <c r="B736" s="6">
        <v>2030</v>
      </c>
      <c r="C736" s="5" t="s">
        <v>42</v>
      </c>
      <c r="D736" s="18">
        <v>0.112441</v>
      </c>
      <c r="E736" s="7">
        <v>3.9949999999999999E-2</v>
      </c>
      <c r="F736" s="7">
        <v>1.2685999999999999E-2</v>
      </c>
      <c r="G736" s="7">
        <v>1.2750000000000001E-3</v>
      </c>
      <c r="H736" s="44">
        <v>7.3935099999999998E-3</v>
      </c>
    </row>
    <row r="737" spans="2:8">
      <c r="B737" s="6">
        <v>2031</v>
      </c>
      <c r="C737" s="5" t="s">
        <v>42</v>
      </c>
      <c r="D737" s="18">
        <v>0.107927</v>
      </c>
      <c r="E737" s="7">
        <v>3.8704000000000002E-2</v>
      </c>
      <c r="F737" s="7">
        <v>1.217E-2</v>
      </c>
      <c r="G737" s="7">
        <v>1.2830000000000001E-3</v>
      </c>
      <c r="H737" s="44">
        <v>9.2183999999999999E-3</v>
      </c>
    </row>
    <row r="738" spans="2:8">
      <c r="B738" s="6">
        <v>2032</v>
      </c>
      <c r="C738" s="5" t="s">
        <v>42</v>
      </c>
      <c r="D738" s="18">
        <v>0.102973</v>
      </c>
      <c r="E738" s="7">
        <v>3.7435999999999997E-2</v>
      </c>
      <c r="F738" s="7">
        <v>1.1604E-2</v>
      </c>
      <c r="G738" s="7">
        <v>1.2390000000000001E-3</v>
      </c>
      <c r="H738" s="44">
        <v>1.1394E-2</v>
      </c>
    </row>
    <row r="739" spans="2:8">
      <c r="B739" s="6">
        <v>2033</v>
      </c>
      <c r="C739" s="5" t="s">
        <v>42</v>
      </c>
      <c r="D739" s="18">
        <v>9.8408999999999996E-2</v>
      </c>
      <c r="E739" s="7">
        <v>3.6117000000000003E-2</v>
      </c>
      <c r="F739" s="7">
        <v>1.1083000000000001E-2</v>
      </c>
      <c r="G739" s="7">
        <v>1.224E-3</v>
      </c>
      <c r="H739" s="44">
        <v>1.3480300000000001E-2</v>
      </c>
    </row>
    <row r="740" spans="2:8">
      <c r="B740" s="6">
        <v>2034</v>
      </c>
      <c r="C740" s="5" t="s">
        <v>42</v>
      </c>
      <c r="D740" s="18">
        <v>9.4200999999999993E-2</v>
      </c>
      <c r="E740" s="7">
        <v>3.4798999999999997E-2</v>
      </c>
      <c r="F740" s="7">
        <v>1.0602E-2</v>
      </c>
      <c r="G740" s="7">
        <v>1.1670000000000001E-3</v>
      </c>
      <c r="H740" s="44">
        <v>1.54816E-2</v>
      </c>
    </row>
    <row r="741" spans="2:8">
      <c r="B741" s="6">
        <v>2035</v>
      </c>
      <c r="C741" s="5" t="s">
        <v>42</v>
      </c>
      <c r="D741" s="18">
        <v>9.01E-2</v>
      </c>
      <c r="E741" s="7">
        <v>3.3567E-2</v>
      </c>
      <c r="F741" s="7">
        <v>1.0135E-2</v>
      </c>
      <c r="G741" s="7">
        <v>1.108E-3</v>
      </c>
      <c r="H741" s="44">
        <v>1.74179E-2</v>
      </c>
    </row>
    <row r="742" spans="2:8">
      <c r="B742" s="6">
        <v>2036</v>
      </c>
      <c r="C742" s="5" t="s">
        <v>42</v>
      </c>
      <c r="D742" s="18">
        <v>8.5832000000000006E-2</v>
      </c>
      <c r="E742" s="7">
        <v>3.2335000000000003E-2</v>
      </c>
      <c r="F742" s="7">
        <v>9.6480000000000003E-3</v>
      </c>
      <c r="G742" s="7">
        <v>1.049E-3</v>
      </c>
      <c r="H742" s="44">
        <v>1.9379E-2</v>
      </c>
    </row>
    <row r="743" spans="2:8">
      <c r="B743" s="6">
        <v>2037</v>
      </c>
      <c r="C743" s="5" t="s">
        <v>42</v>
      </c>
      <c r="D743" s="18">
        <v>8.1599000000000005E-2</v>
      </c>
      <c r="E743" s="7">
        <v>3.1248999999999999E-2</v>
      </c>
      <c r="F743" s="7">
        <v>9.1660000000000005E-3</v>
      </c>
      <c r="G743" s="7">
        <v>9.9299999999999996E-4</v>
      </c>
      <c r="H743" s="44">
        <v>2.1396999999999999E-2</v>
      </c>
    </row>
    <row r="744" spans="2:8">
      <c r="B744" s="6">
        <v>2038</v>
      </c>
      <c r="C744" s="5" t="s">
        <v>42</v>
      </c>
      <c r="D744" s="18">
        <v>7.7267000000000002E-2</v>
      </c>
      <c r="E744" s="7">
        <v>3.0313E-2</v>
      </c>
      <c r="F744" s="7">
        <v>8.6719999999999992E-3</v>
      </c>
      <c r="G744" s="7">
        <v>9.41E-4</v>
      </c>
      <c r="H744" s="44">
        <v>2.3487000000000001E-2</v>
      </c>
    </row>
    <row r="745" spans="2:8">
      <c r="B745" s="6">
        <v>2039</v>
      </c>
      <c r="C745" s="5" t="s">
        <v>42</v>
      </c>
      <c r="D745" s="18">
        <v>7.2932999999999998E-2</v>
      </c>
      <c r="E745" s="7">
        <v>2.9389999999999999E-2</v>
      </c>
      <c r="F745" s="7">
        <v>8.1799999999999998E-3</v>
      </c>
      <c r="G745" s="7">
        <v>8.9300000000000002E-4</v>
      </c>
      <c r="H745" s="44">
        <v>2.5583000000000002E-2</v>
      </c>
    </row>
    <row r="746" spans="2:8">
      <c r="B746" s="6">
        <v>2040</v>
      </c>
      <c r="C746" s="5" t="s">
        <v>42</v>
      </c>
      <c r="D746" s="18">
        <v>6.8875000000000006E-2</v>
      </c>
      <c r="E746" s="7">
        <v>2.8589E-2</v>
      </c>
      <c r="F746" s="7">
        <v>7.718E-3</v>
      </c>
      <c r="G746" s="7">
        <v>8.4500000000000005E-4</v>
      </c>
      <c r="H746" s="44">
        <v>2.7638800000000002E-2</v>
      </c>
    </row>
    <row r="747" spans="2:8">
      <c r="B747" s="6">
        <v>2041</v>
      </c>
      <c r="C747" s="5" t="s">
        <v>42</v>
      </c>
      <c r="D747" s="18">
        <v>6.4999000000000001E-2</v>
      </c>
      <c r="E747" s="7">
        <v>2.7865000000000001E-2</v>
      </c>
      <c r="F747" s="7">
        <v>7.2779999999999997E-3</v>
      </c>
      <c r="G747" s="7">
        <v>8.0000000000000004E-4</v>
      </c>
      <c r="H747" s="44">
        <v>2.96557E-2</v>
      </c>
    </row>
    <row r="748" spans="2:8">
      <c r="B748" s="6">
        <v>2042</v>
      </c>
      <c r="C748" s="5" t="s">
        <v>42</v>
      </c>
      <c r="D748" s="18">
        <v>6.1919000000000002E-2</v>
      </c>
      <c r="E748" s="7">
        <v>2.7230000000000001E-2</v>
      </c>
      <c r="F748" s="7">
        <v>6.9309999999999997E-3</v>
      </c>
      <c r="G748" s="7">
        <v>7.5600000000000005E-4</v>
      </c>
      <c r="H748" s="44">
        <v>3.1392499999999997E-2</v>
      </c>
    </row>
    <row r="749" spans="2:8">
      <c r="B749" s="6">
        <v>2043</v>
      </c>
      <c r="C749" s="5" t="s">
        <v>42</v>
      </c>
      <c r="D749" s="18">
        <v>5.8826999999999997E-2</v>
      </c>
      <c r="E749" s="7">
        <v>2.6641999999999999E-2</v>
      </c>
      <c r="F749" s="7">
        <v>6.581E-3</v>
      </c>
      <c r="G749" s="7">
        <v>7.1500000000000003E-4</v>
      </c>
      <c r="H749" s="44">
        <v>3.3124099999999997E-2</v>
      </c>
    </row>
    <row r="750" spans="2:8">
      <c r="B750" s="6">
        <v>2044</v>
      </c>
      <c r="C750" s="5" t="s">
        <v>42</v>
      </c>
      <c r="D750" s="18">
        <v>5.6007000000000001E-2</v>
      </c>
      <c r="E750" s="7">
        <v>2.6098E-2</v>
      </c>
      <c r="F750" s="7">
        <v>6.2630000000000003E-3</v>
      </c>
      <c r="G750" s="7">
        <v>6.7599999999999995E-4</v>
      </c>
      <c r="H750" s="44">
        <v>3.4756799999999997E-2</v>
      </c>
    </row>
    <row r="751" spans="2:8">
      <c r="B751" s="6">
        <v>2045</v>
      </c>
      <c r="C751" s="5" t="s">
        <v>42</v>
      </c>
      <c r="D751" s="18">
        <v>5.3455000000000003E-2</v>
      </c>
      <c r="E751" s="7">
        <v>2.5579999999999999E-2</v>
      </c>
      <c r="F751" s="7">
        <v>5.9750000000000003E-3</v>
      </c>
      <c r="G751" s="7">
        <v>6.38E-4</v>
      </c>
      <c r="H751" s="44">
        <v>3.6302399999999999E-2</v>
      </c>
    </row>
    <row r="752" spans="2:8">
      <c r="B752" s="6">
        <v>2046</v>
      </c>
      <c r="C752" s="5" t="s">
        <v>42</v>
      </c>
      <c r="D752" s="18">
        <v>5.1575999999999997E-2</v>
      </c>
      <c r="E752" s="7">
        <v>2.5142999999999999E-2</v>
      </c>
      <c r="F752" s="7">
        <v>5.764E-3</v>
      </c>
      <c r="G752" s="7">
        <v>6.02E-4</v>
      </c>
      <c r="H752" s="44">
        <v>3.76253E-2</v>
      </c>
    </row>
    <row r="753" spans="2:8">
      <c r="B753" s="6">
        <v>2047</v>
      </c>
      <c r="C753" s="5" t="s">
        <v>42</v>
      </c>
      <c r="D753" s="18">
        <v>5.0109000000000001E-2</v>
      </c>
      <c r="E753" s="7">
        <v>2.4767000000000001E-2</v>
      </c>
      <c r="F753" s="7">
        <v>5.6010000000000001E-3</v>
      </c>
      <c r="G753" s="7">
        <v>5.6800000000000004E-4</v>
      </c>
      <c r="H753" s="44">
        <v>3.8786399999999999E-2</v>
      </c>
    </row>
    <row r="754" spans="2:8">
      <c r="B754" s="6">
        <v>2048</v>
      </c>
      <c r="C754" s="5" t="s">
        <v>42</v>
      </c>
      <c r="D754" s="18">
        <v>4.9114999999999999E-2</v>
      </c>
      <c r="E754" s="7">
        <v>2.4479999999999998E-2</v>
      </c>
      <c r="F754" s="7">
        <v>5.4910000000000002E-3</v>
      </c>
      <c r="G754" s="7">
        <v>5.3600000000000002E-4</v>
      </c>
      <c r="H754" s="44">
        <v>3.9721699999999999E-2</v>
      </c>
    </row>
    <row r="755" spans="2:8">
      <c r="B755" s="6">
        <v>2049</v>
      </c>
      <c r="C755" s="5" t="s">
        <v>42</v>
      </c>
      <c r="D755" s="18">
        <v>4.8654000000000003E-2</v>
      </c>
      <c r="E755" s="7">
        <v>2.4364E-2</v>
      </c>
      <c r="F755" s="7">
        <v>5.4429999999999999E-3</v>
      </c>
      <c r="G755" s="7">
        <v>5.0799999999999999E-4</v>
      </c>
      <c r="H755" s="44">
        <v>4.0385200000000003E-2</v>
      </c>
    </row>
    <row r="756" spans="2:8">
      <c r="B756" s="6">
        <v>2050</v>
      </c>
      <c r="C756" s="5" t="s">
        <v>42</v>
      </c>
      <c r="D756" s="18">
        <v>4.8021000000000001E-2</v>
      </c>
      <c r="E756" s="7">
        <v>2.4313999999999999E-2</v>
      </c>
      <c r="F756" s="7">
        <v>5.3740000000000003E-3</v>
      </c>
      <c r="G756" s="7">
        <v>4.8099999999999998E-4</v>
      </c>
      <c r="H756" s="44">
        <v>4.1179E-2</v>
      </c>
    </row>
    <row r="757" spans="2:8">
      <c r="B757" s="6">
        <v>2025</v>
      </c>
      <c r="C757" s="5" t="s">
        <v>45</v>
      </c>
      <c r="D757" s="18">
        <v>0.55296100000000004</v>
      </c>
      <c r="E757" s="7">
        <v>0.16225899999999999</v>
      </c>
      <c r="F757" s="7">
        <v>6.2012999999999999E-2</v>
      </c>
      <c r="G757" s="7">
        <v>5.594E-3</v>
      </c>
      <c r="H757" s="44">
        <v>2.3079200000000001E-2</v>
      </c>
    </row>
    <row r="758" spans="2:8">
      <c r="B758" s="6">
        <v>2026</v>
      </c>
      <c r="C758" s="5" t="s">
        <v>45</v>
      </c>
      <c r="D758" s="18">
        <v>0.53873000000000004</v>
      </c>
      <c r="E758" s="7">
        <v>0.15890799999999999</v>
      </c>
      <c r="F758" s="7">
        <v>6.0393000000000002E-2</v>
      </c>
      <c r="G758" s="7">
        <v>5.4209999999999996E-3</v>
      </c>
      <c r="H758" s="44">
        <v>2.8423400000000001E-2</v>
      </c>
    </row>
    <row r="759" spans="2:8">
      <c r="B759" s="6">
        <v>2027</v>
      </c>
      <c r="C759" s="5" t="s">
        <v>45</v>
      </c>
      <c r="D759" s="18">
        <v>0.52334700000000001</v>
      </c>
      <c r="E759" s="7">
        <v>0.15463499999999999</v>
      </c>
      <c r="F759" s="7">
        <v>5.8639999999999998E-2</v>
      </c>
      <c r="G759" s="7">
        <v>5.391E-3</v>
      </c>
      <c r="H759" s="44">
        <v>3.5040700000000001E-2</v>
      </c>
    </row>
    <row r="760" spans="2:8">
      <c r="B760" s="6">
        <v>2028</v>
      </c>
      <c r="C760" s="5" t="s">
        <v>45</v>
      </c>
      <c r="D760" s="18">
        <v>0.50497800000000004</v>
      </c>
      <c r="E760" s="7">
        <v>0.151148</v>
      </c>
      <c r="F760" s="7">
        <v>5.6545999999999999E-2</v>
      </c>
      <c r="G760" s="7">
        <v>4.0489999999999996E-3</v>
      </c>
      <c r="H760" s="44">
        <v>4.28587E-2</v>
      </c>
    </row>
    <row r="761" spans="2:8">
      <c r="B761" s="6">
        <v>2029</v>
      </c>
      <c r="C761" s="5" t="s">
        <v>45</v>
      </c>
      <c r="D761" s="18">
        <v>0.48385099999999998</v>
      </c>
      <c r="E761" s="7">
        <v>0.145597</v>
      </c>
      <c r="F761" s="7">
        <v>5.4140000000000001E-2</v>
      </c>
      <c r="G761" s="7">
        <v>4.1640000000000002E-3</v>
      </c>
      <c r="H761" s="44">
        <v>5.1810700000000001E-2</v>
      </c>
    </row>
    <row r="762" spans="2:8">
      <c r="B762" s="6">
        <v>2030</v>
      </c>
      <c r="C762" s="5" t="s">
        <v>45</v>
      </c>
      <c r="D762" s="18">
        <v>0.460063</v>
      </c>
      <c r="E762" s="7">
        <v>0.13970099999999999</v>
      </c>
      <c r="F762" s="7">
        <v>5.1429999999999997E-2</v>
      </c>
      <c r="G762" s="7">
        <v>4.2399999999999998E-3</v>
      </c>
      <c r="H762" s="44">
        <v>6.1928499999999997E-2</v>
      </c>
    </row>
    <row r="763" spans="2:8">
      <c r="B763" s="6">
        <v>2031</v>
      </c>
      <c r="C763" s="5" t="s">
        <v>45</v>
      </c>
      <c r="D763" s="18">
        <v>0.43436599999999997</v>
      </c>
      <c r="E763" s="7">
        <v>0.13383600000000001</v>
      </c>
      <c r="F763" s="7">
        <v>4.8502000000000003E-2</v>
      </c>
      <c r="G763" s="7">
        <v>4.2040000000000003E-3</v>
      </c>
      <c r="H763" s="44">
        <v>7.3003999999999999E-2</v>
      </c>
    </row>
    <row r="764" spans="2:8">
      <c r="B764" s="6">
        <v>2032</v>
      </c>
      <c r="C764" s="5" t="s">
        <v>45</v>
      </c>
      <c r="D764" s="18">
        <v>0.40720400000000001</v>
      </c>
      <c r="E764" s="7">
        <v>0.128168</v>
      </c>
      <c r="F764" s="7">
        <v>4.5407000000000003E-2</v>
      </c>
      <c r="G764" s="7">
        <v>4.0070000000000001E-3</v>
      </c>
      <c r="H764" s="44">
        <v>8.5061300000000006E-2</v>
      </c>
    </row>
    <row r="765" spans="2:8">
      <c r="B765" s="6">
        <v>2033</v>
      </c>
      <c r="C765" s="5" t="s">
        <v>45</v>
      </c>
      <c r="D765" s="18">
        <v>0.37935799999999997</v>
      </c>
      <c r="E765" s="7">
        <v>0.122546</v>
      </c>
      <c r="F765" s="7">
        <v>4.2233E-2</v>
      </c>
      <c r="G765" s="7">
        <v>3.9069999999999999E-3</v>
      </c>
      <c r="H765" s="44">
        <v>9.7738900000000004E-2</v>
      </c>
    </row>
    <row r="766" spans="2:8">
      <c r="B766" s="6">
        <v>2034</v>
      </c>
      <c r="C766" s="5" t="s">
        <v>45</v>
      </c>
      <c r="D766" s="18">
        <v>0.350657</v>
      </c>
      <c r="E766" s="7">
        <v>0.11697399999999999</v>
      </c>
      <c r="F766" s="7">
        <v>3.8961999999999997E-2</v>
      </c>
      <c r="G766" s="7">
        <v>3.673E-3</v>
      </c>
      <c r="H766" s="44">
        <v>0.111122</v>
      </c>
    </row>
    <row r="767" spans="2:8">
      <c r="B767" s="6">
        <v>2035</v>
      </c>
      <c r="C767" s="5" t="s">
        <v>45</v>
      </c>
      <c r="D767" s="18">
        <v>0.32044699999999998</v>
      </c>
      <c r="E767" s="7">
        <v>0.11161699999999999</v>
      </c>
      <c r="F767" s="7">
        <v>3.5520000000000003E-2</v>
      </c>
      <c r="G767" s="7">
        <v>3.4320000000000002E-3</v>
      </c>
      <c r="H767" s="44">
        <v>0.12512300000000001</v>
      </c>
    </row>
    <row r="768" spans="2:8">
      <c r="B768" s="6">
        <v>2036</v>
      </c>
      <c r="C768" s="5" t="s">
        <v>45</v>
      </c>
      <c r="D768" s="18">
        <v>0.29017100000000001</v>
      </c>
      <c r="E768" s="7">
        <v>0.10637000000000001</v>
      </c>
      <c r="F768" s="7">
        <v>3.2072000000000003E-2</v>
      </c>
      <c r="G768" s="7">
        <v>3.1979999999999999E-3</v>
      </c>
      <c r="H768" s="44">
        <v>0.138823</v>
      </c>
    </row>
    <row r="769" spans="2:8">
      <c r="B769" s="6">
        <v>2037</v>
      </c>
      <c r="C769" s="5" t="s">
        <v>45</v>
      </c>
      <c r="D769" s="18">
        <v>0.26045200000000002</v>
      </c>
      <c r="E769" s="7">
        <v>0.10166</v>
      </c>
      <c r="F769" s="7">
        <v>2.8688999999999999E-2</v>
      </c>
      <c r="G769" s="7">
        <v>2.977E-3</v>
      </c>
      <c r="H769" s="44">
        <v>0.15249299999999999</v>
      </c>
    </row>
    <row r="770" spans="2:8">
      <c r="B770" s="6">
        <v>2038</v>
      </c>
      <c r="C770" s="5" t="s">
        <v>45</v>
      </c>
      <c r="D770" s="18">
        <v>0.232875</v>
      </c>
      <c r="E770" s="7">
        <v>9.7705E-2</v>
      </c>
      <c r="F770" s="7">
        <v>2.5590000000000002E-2</v>
      </c>
      <c r="G770" s="7">
        <v>2.7810000000000001E-3</v>
      </c>
      <c r="H770" s="44">
        <v>0.16529199999999999</v>
      </c>
    </row>
    <row r="771" spans="2:8">
      <c r="B771" s="6">
        <v>2039</v>
      </c>
      <c r="C771" s="5" t="s">
        <v>45</v>
      </c>
      <c r="D771" s="18">
        <v>0.20564299999999999</v>
      </c>
      <c r="E771" s="7">
        <v>9.3932000000000002E-2</v>
      </c>
      <c r="F771" s="7">
        <v>2.2526000000000001E-2</v>
      </c>
      <c r="G771" s="7">
        <v>2.6029999999999998E-3</v>
      </c>
      <c r="H771" s="44">
        <v>0.177895</v>
      </c>
    </row>
    <row r="772" spans="2:8">
      <c r="B772" s="6">
        <v>2040</v>
      </c>
      <c r="C772" s="5" t="s">
        <v>45</v>
      </c>
      <c r="D772" s="18">
        <v>0.17940900000000001</v>
      </c>
      <c r="E772" s="7">
        <v>9.0622999999999995E-2</v>
      </c>
      <c r="F772" s="7">
        <v>1.9562E-2</v>
      </c>
      <c r="G772" s="7">
        <v>2.4290000000000002E-3</v>
      </c>
      <c r="H772" s="44">
        <v>0.190363</v>
      </c>
    </row>
    <row r="773" spans="2:8">
      <c r="B773" s="6">
        <v>2041</v>
      </c>
      <c r="C773" s="5" t="s">
        <v>45</v>
      </c>
      <c r="D773" s="18">
        <v>0.153975</v>
      </c>
      <c r="E773" s="7">
        <v>8.7627999999999998E-2</v>
      </c>
      <c r="F773" s="7">
        <v>1.6687E-2</v>
      </c>
      <c r="G773" s="7">
        <v>2.2659999999999998E-3</v>
      </c>
      <c r="H773" s="44">
        <v>0.202572</v>
      </c>
    </row>
    <row r="774" spans="2:8">
      <c r="B774" s="6">
        <v>2042</v>
      </c>
      <c r="C774" s="5" t="s">
        <v>45</v>
      </c>
      <c r="D774" s="18">
        <v>0.12938</v>
      </c>
      <c r="E774" s="7">
        <v>8.4978999999999999E-2</v>
      </c>
      <c r="F774" s="7">
        <v>1.3906E-2</v>
      </c>
      <c r="G774" s="7">
        <v>2.1150000000000001E-3</v>
      </c>
      <c r="H774" s="44">
        <v>0.21451799999999999</v>
      </c>
    </row>
    <row r="775" spans="2:8">
      <c r="B775" s="6">
        <v>2043</v>
      </c>
      <c r="C775" s="5" t="s">
        <v>45</v>
      </c>
      <c r="D775" s="18">
        <v>0.108593</v>
      </c>
      <c r="E775" s="7">
        <v>8.2518999999999995E-2</v>
      </c>
      <c r="F775" s="7">
        <v>1.1566E-2</v>
      </c>
      <c r="G775" s="7">
        <v>1.9740000000000001E-3</v>
      </c>
      <c r="H775" s="44">
        <v>0.22495999999999999</v>
      </c>
    </row>
    <row r="776" spans="2:8">
      <c r="B776" s="6">
        <v>2044</v>
      </c>
      <c r="C776" s="5" t="s">
        <v>45</v>
      </c>
      <c r="D776" s="18">
        <v>9.0185000000000001E-2</v>
      </c>
      <c r="E776" s="7">
        <v>8.0529000000000003E-2</v>
      </c>
      <c r="F776" s="7">
        <v>9.4999999999999998E-3</v>
      </c>
      <c r="G776" s="7">
        <v>1.8489999999999999E-3</v>
      </c>
      <c r="H776" s="44">
        <v>0.234287</v>
      </c>
    </row>
    <row r="777" spans="2:8">
      <c r="B777" s="6">
        <v>2045</v>
      </c>
      <c r="C777" s="5" t="s">
        <v>45</v>
      </c>
      <c r="D777" s="18">
        <v>7.4182999999999999E-2</v>
      </c>
      <c r="E777" s="7">
        <v>7.8743999999999995E-2</v>
      </c>
      <c r="F777" s="7">
        <v>7.7070000000000003E-3</v>
      </c>
      <c r="G777" s="7">
        <v>1.7279999999999999E-3</v>
      </c>
      <c r="H777" s="44">
        <v>0.242726</v>
      </c>
    </row>
    <row r="778" spans="2:8">
      <c r="B778" s="6">
        <v>2046</v>
      </c>
      <c r="C778" s="5" t="s">
        <v>45</v>
      </c>
      <c r="D778" s="18">
        <v>6.0758E-2</v>
      </c>
      <c r="E778" s="7">
        <v>7.7407000000000004E-2</v>
      </c>
      <c r="F778" s="7">
        <v>6.2090000000000001E-3</v>
      </c>
      <c r="G778" s="7">
        <v>1.619E-3</v>
      </c>
      <c r="H778" s="44">
        <v>0.25034099999999998</v>
      </c>
    </row>
    <row r="779" spans="2:8">
      <c r="B779" s="6">
        <v>2047</v>
      </c>
      <c r="C779" s="5" t="s">
        <v>45</v>
      </c>
      <c r="D779" s="18">
        <v>5.0203999999999999E-2</v>
      </c>
      <c r="E779" s="7">
        <v>7.6402999999999999E-2</v>
      </c>
      <c r="F779" s="7">
        <v>5.0390000000000001E-3</v>
      </c>
      <c r="G779" s="7">
        <v>1.519E-3</v>
      </c>
      <c r="H779" s="44">
        <v>0.25680999999999998</v>
      </c>
    </row>
    <row r="780" spans="2:8">
      <c r="B780" s="6">
        <v>2048</v>
      </c>
      <c r="C780" s="5" t="s">
        <v>45</v>
      </c>
      <c r="D780" s="18">
        <v>4.2152000000000002E-2</v>
      </c>
      <c r="E780" s="7">
        <v>7.5707999999999998E-2</v>
      </c>
      <c r="F780" s="7">
        <v>4.1539999999999997E-3</v>
      </c>
      <c r="G780" s="7">
        <v>1.4289999999999999E-3</v>
      </c>
      <c r="H780" s="44">
        <v>0.26225900000000002</v>
      </c>
    </row>
    <row r="781" spans="2:8">
      <c r="B781" s="6">
        <v>2049</v>
      </c>
      <c r="C781" s="5" t="s">
        <v>45</v>
      </c>
      <c r="D781" s="18">
        <v>3.6254000000000002E-2</v>
      </c>
      <c r="E781" s="7">
        <v>7.5525999999999996E-2</v>
      </c>
      <c r="F781" s="7">
        <v>3.5149999999999999E-3</v>
      </c>
      <c r="G781" s="7">
        <v>1.3519999999999999E-3</v>
      </c>
      <c r="H781" s="44">
        <v>0.266758</v>
      </c>
    </row>
    <row r="782" spans="2:8">
      <c r="B782" s="6">
        <v>2050</v>
      </c>
      <c r="C782" s="5" t="s">
        <v>45</v>
      </c>
      <c r="D782" s="18">
        <v>3.2275999999999999E-2</v>
      </c>
      <c r="E782" s="7">
        <v>7.5722999999999999E-2</v>
      </c>
      <c r="F782" s="7">
        <v>3.094E-3</v>
      </c>
      <c r="G782" s="7">
        <v>1.2800000000000001E-3</v>
      </c>
      <c r="H782" s="44">
        <v>0.27075100000000002</v>
      </c>
    </row>
    <row r="783" spans="2:8">
      <c r="B783" s="42">
        <v>2025</v>
      </c>
      <c r="C783" s="5" t="s">
        <v>48</v>
      </c>
      <c r="D783" s="45">
        <v>0.51308500000000001</v>
      </c>
      <c r="E783" s="46">
        <v>0.200517</v>
      </c>
      <c r="F783" s="46">
        <v>5.7839399999999999E-2</v>
      </c>
      <c r="G783" s="46">
        <v>6.6285700000000003E-3</v>
      </c>
      <c r="H783" s="44">
        <v>5.8585800000000004E-3</v>
      </c>
    </row>
    <row r="784" spans="2:8">
      <c r="B784" s="42">
        <v>2026</v>
      </c>
      <c r="C784" s="5" t="s">
        <v>48</v>
      </c>
      <c r="D784" s="45">
        <v>0.50468400000000002</v>
      </c>
      <c r="E784" s="46">
        <v>0.196962</v>
      </c>
      <c r="F784" s="46">
        <v>5.6889000000000002E-2</v>
      </c>
      <c r="G784" s="46">
        <v>6.4629900000000001E-3</v>
      </c>
      <c r="H784" s="44">
        <v>8.2203799999999994E-3</v>
      </c>
    </row>
    <row r="785" spans="2:8">
      <c r="B785" s="42">
        <v>2027</v>
      </c>
      <c r="C785" s="5" t="s">
        <v>48</v>
      </c>
      <c r="D785" s="45">
        <v>0.494807</v>
      </c>
      <c r="E785" s="46">
        <v>0.19271199999999999</v>
      </c>
      <c r="F785" s="46">
        <v>5.5764899999999999E-2</v>
      </c>
      <c r="G785" s="46">
        <v>6.4808899999999996E-3</v>
      </c>
      <c r="H785" s="44">
        <v>1.18601E-2</v>
      </c>
    </row>
    <row r="786" spans="2:8">
      <c r="B786" s="42">
        <v>2028</v>
      </c>
      <c r="C786" s="5" t="s">
        <v>48</v>
      </c>
      <c r="D786" s="45">
        <v>0.48306199999999999</v>
      </c>
      <c r="E786" s="46">
        <v>0.189947</v>
      </c>
      <c r="F786" s="46">
        <v>5.4428900000000002E-2</v>
      </c>
      <c r="G786" s="46">
        <v>4.9154699999999999E-3</v>
      </c>
      <c r="H786" s="44">
        <v>1.61362E-2</v>
      </c>
    </row>
    <row r="787" spans="2:8">
      <c r="B787" s="42">
        <v>2029</v>
      </c>
      <c r="C787" s="5" t="s">
        <v>48</v>
      </c>
      <c r="D787" s="45">
        <v>0.46851100000000001</v>
      </c>
      <c r="E787" s="46">
        <v>0.18512000000000001</v>
      </c>
      <c r="F787" s="46">
        <v>5.2771600000000002E-2</v>
      </c>
      <c r="G787" s="46">
        <v>5.1111200000000002E-3</v>
      </c>
      <c r="H787" s="44">
        <v>2.1672400000000001E-2</v>
      </c>
    </row>
    <row r="788" spans="2:8">
      <c r="B788" s="42">
        <v>2030</v>
      </c>
      <c r="C788" s="5" t="s">
        <v>48</v>
      </c>
      <c r="D788" s="45">
        <v>0.45223799999999997</v>
      </c>
      <c r="E788" s="46">
        <v>0.17963999999999999</v>
      </c>
      <c r="F788" s="46">
        <v>5.0917999999999998E-2</v>
      </c>
      <c r="G788" s="46">
        <v>5.2672800000000001E-3</v>
      </c>
      <c r="H788" s="44">
        <v>2.8092499999999999E-2</v>
      </c>
    </row>
    <row r="789" spans="2:8">
      <c r="B789" s="42">
        <v>2031</v>
      </c>
      <c r="C789" s="5" t="s">
        <v>48</v>
      </c>
      <c r="D789" s="45">
        <v>0.43434600000000001</v>
      </c>
      <c r="E789" s="46">
        <v>0.17448900000000001</v>
      </c>
      <c r="F789" s="46">
        <v>4.8878499999999998E-2</v>
      </c>
      <c r="G789" s="46">
        <v>5.2964400000000003E-3</v>
      </c>
      <c r="H789" s="44">
        <v>3.5278900000000002E-2</v>
      </c>
    </row>
    <row r="790" spans="2:8">
      <c r="B790" s="42">
        <v>2032</v>
      </c>
      <c r="C790" s="5" t="s">
        <v>48</v>
      </c>
      <c r="D790" s="45">
        <v>0.41467100000000001</v>
      </c>
      <c r="E790" s="46">
        <v>0.169102</v>
      </c>
      <c r="F790" s="46">
        <v>4.6634700000000001E-2</v>
      </c>
      <c r="G790" s="46">
        <v>5.10605E-3</v>
      </c>
      <c r="H790" s="44">
        <v>4.4048400000000001E-2</v>
      </c>
    </row>
    <row r="791" spans="2:8">
      <c r="B791" s="42">
        <v>2033</v>
      </c>
      <c r="C791" s="5" t="s">
        <v>48</v>
      </c>
      <c r="D791" s="45">
        <v>0.39650800000000003</v>
      </c>
      <c r="E791" s="46">
        <v>0.163581</v>
      </c>
      <c r="F791" s="46">
        <v>4.4564800000000002E-2</v>
      </c>
      <c r="G791" s="46">
        <v>5.0357800000000001E-3</v>
      </c>
      <c r="H791" s="44">
        <v>5.2429900000000002E-2</v>
      </c>
    </row>
    <row r="792" spans="2:8">
      <c r="B792" s="42">
        <v>2034</v>
      </c>
      <c r="C792" s="5" t="s">
        <v>48</v>
      </c>
      <c r="D792" s="45">
        <v>0.37973499999999999</v>
      </c>
      <c r="E792" s="46">
        <v>0.15805900000000001</v>
      </c>
      <c r="F792" s="46">
        <v>4.2655400000000003E-2</v>
      </c>
      <c r="G792" s="46">
        <v>4.7939200000000001E-3</v>
      </c>
      <c r="H792" s="44">
        <v>6.0482500000000002E-2</v>
      </c>
    </row>
    <row r="793" spans="2:8">
      <c r="B793" s="42">
        <v>2035</v>
      </c>
      <c r="C793" s="5" t="s">
        <v>48</v>
      </c>
      <c r="D793" s="45">
        <v>0.36389899999999997</v>
      </c>
      <c r="E793" s="46">
        <v>0.152951</v>
      </c>
      <c r="F793" s="46">
        <v>4.08549E-2</v>
      </c>
      <c r="G793" s="46">
        <v>4.5438600000000003E-3</v>
      </c>
      <c r="H793" s="44">
        <v>6.8032700000000002E-2</v>
      </c>
    </row>
    <row r="794" spans="2:8">
      <c r="B794" s="42">
        <v>2036</v>
      </c>
      <c r="C794" s="5" t="s">
        <v>48</v>
      </c>
      <c r="D794" s="45">
        <v>0.34741899999999998</v>
      </c>
      <c r="E794" s="46">
        <v>0.14782300000000001</v>
      </c>
      <c r="F794" s="46">
        <v>3.8981000000000002E-2</v>
      </c>
      <c r="G794" s="46">
        <v>4.29767E-3</v>
      </c>
      <c r="H794" s="44">
        <v>7.5659699999999996E-2</v>
      </c>
    </row>
    <row r="795" spans="2:8">
      <c r="B795" s="42">
        <v>2037</v>
      </c>
      <c r="C795" s="5" t="s">
        <v>48</v>
      </c>
      <c r="D795" s="45">
        <v>0.331063</v>
      </c>
      <c r="E795" s="46">
        <v>0.143348</v>
      </c>
      <c r="F795" s="46">
        <v>3.7121399999999999E-2</v>
      </c>
      <c r="G795" s="46">
        <v>4.06472E-3</v>
      </c>
      <c r="H795" s="44">
        <v>8.3511100000000005E-2</v>
      </c>
    </row>
    <row r="796" spans="2:8">
      <c r="B796" s="42">
        <v>2038</v>
      </c>
      <c r="C796" s="5" t="s">
        <v>48</v>
      </c>
      <c r="D796" s="45">
        <v>0.31427500000000003</v>
      </c>
      <c r="E796" s="46">
        <v>0.139572</v>
      </c>
      <c r="F796" s="46">
        <v>3.5214299999999997E-2</v>
      </c>
      <c r="G796" s="46">
        <v>3.8527800000000001E-3</v>
      </c>
      <c r="H796" s="44">
        <v>9.1636700000000001E-2</v>
      </c>
    </row>
    <row r="797" spans="2:8">
      <c r="B797" s="42">
        <v>2039</v>
      </c>
      <c r="C797" s="5" t="s">
        <v>48</v>
      </c>
      <c r="D797" s="45">
        <v>0.297427</v>
      </c>
      <c r="E797" s="46">
        <v>0.135821</v>
      </c>
      <c r="F797" s="46">
        <v>3.3303300000000001E-2</v>
      </c>
      <c r="G797" s="46">
        <v>3.6566799999999998E-3</v>
      </c>
      <c r="H797" s="44">
        <v>9.9800299999999995E-2</v>
      </c>
    </row>
    <row r="798" spans="2:8">
      <c r="B798" s="42">
        <v>2040</v>
      </c>
      <c r="C798" s="5" t="s">
        <v>48</v>
      </c>
      <c r="D798" s="45">
        <v>0.28162199999999998</v>
      </c>
      <c r="E798" s="46">
        <v>0.132637</v>
      </c>
      <c r="F798" s="46">
        <v>3.1511900000000002E-2</v>
      </c>
      <c r="G798" s="46">
        <v>3.4618000000000001E-3</v>
      </c>
      <c r="H798" s="44">
        <v>0.107811</v>
      </c>
    </row>
    <row r="799" spans="2:8">
      <c r="B799" s="42">
        <v>2041</v>
      </c>
      <c r="C799" s="5" t="s">
        <v>48</v>
      </c>
      <c r="D799" s="45">
        <v>0.266486</v>
      </c>
      <c r="E799" s="46">
        <v>0.12989600000000001</v>
      </c>
      <c r="F799" s="46">
        <v>2.97976E-2</v>
      </c>
      <c r="G799" s="46">
        <v>3.27605E-3</v>
      </c>
      <c r="H799" s="44">
        <v>0.115678</v>
      </c>
    </row>
    <row r="800" spans="2:8">
      <c r="B800" s="42">
        <v>2042</v>
      </c>
      <c r="C800" s="5" t="s">
        <v>48</v>
      </c>
      <c r="D800" s="45">
        <v>0.25218400000000002</v>
      </c>
      <c r="E800" s="46">
        <v>0.12751100000000001</v>
      </c>
      <c r="F800" s="46">
        <v>2.81794E-2</v>
      </c>
      <c r="G800" s="46">
        <v>3.1021500000000001E-3</v>
      </c>
      <c r="H800" s="44">
        <v>0.123337</v>
      </c>
    </row>
    <row r="801" spans="2:8">
      <c r="B801" s="42">
        <v>2043</v>
      </c>
      <c r="C801" s="5" t="s">
        <v>48</v>
      </c>
      <c r="D801" s="45">
        <v>0.23869599999999999</v>
      </c>
      <c r="E801" s="46">
        <v>0.12522800000000001</v>
      </c>
      <c r="F801" s="46">
        <v>2.6655100000000001E-2</v>
      </c>
      <c r="G801" s="46">
        <v>2.9354899999999998E-3</v>
      </c>
      <c r="H801" s="44">
        <v>0.13065399999999999</v>
      </c>
    </row>
    <row r="802" spans="2:8">
      <c r="B802" s="42">
        <v>2044</v>
      </c>
      <c r="C802" s="5" t="s">
        <v>48</v>
      </c>
      <c r="D802" s="45">
        <v>0.227879</v>
      </c>
      <c r="E802" s="46">
        <v>0.123116</v>
      </c>
      <c r="F802" s="46">
        <v>2.54407E-2</v>
      </c>
      <c r="G802" s="46">
        <v>2.7770199999999998E-3</v>
      </c>
      <c r="H802" s="44">
        <v>0.13695099999999999</v>
      </c>
    </row>
    <row r="803" spans="2:8">
      <c r="B803" s="42">
        <v>2045</v>
      </c>
      <c r="C803" s="5" t="s">
        <v>48</v>
      </c>
      <c r="D803" s="45">
        <v>0.218082</v>
      </c>
      <c r="E803" s="46">
        <v>0.121015</v>
      </c>
      <c r="F803" s="46">
        <v>2.4341499999999999E-2</v>
      </c>
      <c r="G803" s="46">
        <v>2.62137E-3</v>
      </c>
      <c r="H803" s="44">
        <v>0.14295099999999999</v>
      </c>
    </row>
    <row r="804" spans="2:8">
      <c r="B804" s="42">
        <v>2046</v>
      </c>
      <c r="C804" s="5" t="s">
        <v>48</v>
      </c>
      <c r="D804" s="45">
        <v>0.21096799999999999</v>
      </c>
      <c r="E804" s="46">
        <v>0.11924</v>
      </c>
      <c r="F804" s="46">
        <v>2.3550000000000001E-2</v>
      </c>
      <c r="G804" s="46">
        <v>2.4714699999999999E-3</v>
      </c>
      <c r="H804" s="44">
        <v>0.14809</v>
      </c>
    </row>
    <row r="805" spans="2:8">
      <c r="B805" s="42">
        <v>2047</v>
      </c>
      <c r="C805" s="5" t="s">
        <v>48</v>
      </c>
      <c r="D805" s="45">
        <v>0.205483</v>
      </c>
      <c r="E805" s="46">
        <v>0.117727</v>
      </c>
      <c r="F805" s="46">
        <v>2.2945E-2</v>
      </c>
      <c r="G805" s="46">
        <v>2.32737E-3</v>
      </c>
      <c r="H805" s="44">
        <v>0.15260299999999999</v>
      </c>
    </row>
    <row r="806" spans="2:8">
      <c r="B806" s="42">
        <v>2048</v>
      </c>
      <c r="C806" s="5" t="s">
        <v>48</v>
      </c>
      <c r="D806" s="45">
        <v>0.20188600000000001</v>
      </c>
      <c r="E806" s="46">
        <v>0.116534</v>
      </c>
      <c r="F806" s="46">
        <v>2.25559E-2</v>
      </c>
      <c r="G806" s="46">
        <v>2.1934900000000002E-3</v>
      </c>
      <c r="H806" s="44">
        <v>0.15625800000000001</v>
      </c>
    </row>
    <row r="807" spans="2:8">
      <c r="B807" s="42">
        <v>2049</v>
      </c>
      <c r="C807" s="5" t="s">
        <v>48</v>
      </c>
      <c r="D807" s="45">
        <v>0.200429</v>
      </c>
      <c r="E807" s="46">
        <v>0.115911</v>
      </c>
      <c r="F807" s="46">
        <v>2.2411899999999998E-2</v>
      </c>
      <c r="G807" s="46">
        <v>2.0755700000000001E-3</v>
      </c>
      <c r="H807" s="44">
        <v>0.158855</v>
      </c>
    </row>
    <row r="808" spans="2:8">
      <c r="B808" s="42">
        <v>2050</v>
      </c>
      <c r="C808" s="5" t="s">
        <v>48</v>
      </c>
      <c r="D808" s="45">
        <v>0.19830700000000001</v>
      </c>
      <c r="E808" s="46">
        <v>0.11558400000000001</v>
      </c>
      <c r="F808" s="46">
        <v>2.2189400000000001E-2</v>
      </c>
      <c r="G808" s="46">
        <v>1.9584099999999998E-3</v>
      </c>
      <c r="H808" s="44">
        <v>0.16198499999999999</v>
      </c>
    </row>
    <row r="809" spans="2:8">
      <c r="B809" s="42">
        <v>2025</v>
      </c>
      <c r="C809" s="5" t="s">
        <v>49</v>
      </c>
      <c r="D809" s="45">
        <v>0.206646</v>
      </c>
      <c r="E809" s="46">
        <v>0.118739</v>
      </c>
      <c r="F809" s="46">
        <v>2.3123100000000001E-2</v>
      </c>
      <c r="G809" s="46">
        <v>4.1151E-3</v>
      </c>
      <c r="H809" s="44">
        <v>2.5149399999999998E-3</v>
      </c>
    </row>
    <row r="810" spans="2:8">
      <c r="B810" s="42">
        <v>2026</v>
      </c>
      <c r="C810" s="5" t="s">
        <v>49</v>
      </c>
      <c r="D810" s="45">
        <v>0.203121</v>
      </c>
      <c r="E810" s="46">
        <v>0.11704100000000001</v>
      </c>
      <c r="F810" s="46">
        <v>2.2730799999999999E-2</v>
      </c>
      <c r="G810" s="46">
        <v>4.0212800000000003E-3</v>
      </c>
      <c r="H810" s="44">
        <v>3.5366199999999999E-3</v>
      </c>
    </row>
    <row r="811" spans="2:8">
      <c r="B811" s="42">
        <v>2027</v>
      </c>
      <c r="C811" s="5" t="s">
        <v>49</v>
      </c>
      <c r="D811" s="45">
        <v>0.19905200000000001</v>
      </c>
      <c r="E811" s="46">
        <v>0.11487799999999999</v>
      </c>
      <c r="F811" s="46">
        <v>2.2274499999999999E-2</v>
      </c>
      <c r="G811" s="46">
        <v>4.0425699999999997E-3</v>
      </c>
      <c r="H811" s="44">
        <v>5.0736399999999999E-3</v>
      </c>
    </row>
    <row r="812" spans="2:8">
      <c r="B812" s="42">
        <v>2028</v>
      </c>
      <c r="C812" s="5" t="s">
        <v>49</v>
      </c>
      <c r="D812" s="45">
        <v>0.194247</v>
      </c>
      <c r="E812" s="46">
        <v>0.11355</v>
      </c>
      <c r="F812" s="46">
        <v>2.1734900000000001E-2</v>
      </c>
      <c r="G812" s="46">
        <v>3.0746699999999998E-3</v>
      </c>
      <c r="H812" s="44">
        <v>6.9150899999999996E-3</v>
      </c>
    </row>
    <row r="813" spans="2:8">
      <c r="B813" s="42">
        <v>2029</v>
      </c>
      <c r="C813" s="5" t="s">
        <v>49</v>
      </c>
      <c r="D813" s="45">
        <v>0.18834000000000001</v>
      </c>
      <c r="E813" s="46">
        <v>0.110788</v>
      </c>
      <c r="F813" s="46">
        <v>2.10692E-2</v>
      </c>
      <c r="G813" s="46">
        <v>3.2060499999999998E-3</v>
      </c>
      <c r="H813" s="44">
        <v>9.3198699999999992E-3</v>
      </c>
    </row>
    <row r="814" spans="2:8">
      <c r="B814" s="42">
        <v>2030</v>
      </c>
      <c r="C814" s="5" t="s">
        <v>49</v>
      </c>
      <c r="D814" s="45">
        <v>0.181756</v>
      </c>
      <c r="E814" s="46">
        <v>0.10761900000000001</v>
      </c>
      <c r="F814" s="46">
        <v>2.03266E-2</v>
      </c>
      <c r="G814" s="46">
        <v>3.3110800000000001E-3</v>
      </c>
      <c r="H814" s="44">
        <v>1.22092E-2</v>
      </c>
    </row>
    <row r="815" spans="2:8">
      <c r="B815" s="42">
        <v>2031</v>
      </c>
      <c r="C815" s="5" t="s">
        <v>49</v>
      </c>
      <c r="D815" s="45">
        <v>0.17454500000000001</v>
      </c>
      <c r="E815" s="46">
        <v>0.104557</v>
      </c>
      <c r="F815" s="46">
        <v>1.95117E-2</v>
      </c>
      <c r="G815" s="46">
        <v>3.33542E-3</v>
      </c>
      <c r="H815" s="44">
        <v>1.54345E-2</v>
      </c>
    </row>
    <row r="816" spans="2:8">
      <c r="B816" s="42">
        <v>2032</v>
      </c>
      <c r="C816" s="5" t="s">
        <v>49</v>
      </c>
      <c r="D816" s="45">
        <v>0.16664999999999999</v>
      </c>
      <c r="E816" s="46">
        <v>0.10148699999999999</v>
      </c>
      <c r="F816" s="46">
        <v>1.8617999999999999E-2</v>
      </c>
      <c r="G816" s="46">
        <v>3.2275300000000002E-3</v>
      </c>
      <c r="H816" s="44">
        <v>1.93324E-2</v>
      </c>
    </row>
    <row r="817" spans="2:8">
      <c r="B817" s="42">
        <v>2033</v>
      </c>
      <c r="C817" s="5" t="s">
        <v>49</v>
      </c>
      <c r="D817" s="45">
        <v>0.15936400000000001</v>
      </c>
      <c r="E817" s="46">
        <v>9.8244899999999996E-2</v>
      </c>
      <c r="F817" s="46">
        <v>1.7793799999999999E-2</v>
      </c>
      <c r="G817" s="46">
        <v>3.1924800000000001E-3</v>
      </c>
      <c r="H817" s="44">
        <v>2.3082100000000001E-2</v>
      </c>
    </row>
    <row r="818" spans="2:8">
      <c r="B818" s="42">
        <v>2034</v>
      </c>
      <c r="C818" s="5" t="s">
        <v>49</v>
      </c>
      <c r="D818" s="45">
        <v>0.15262400000000001</v>
      </c>
      <c r="E818" s="46">
        <v>9.4990400000000003E-2</v>
      </c>
      <c r="F818" s="46">
        <v>1.7032800000000001E-2</v>
      </c>
      <c r="G818" s="46">
        <v>3.0478900000000001E-3</v>
      </c>
      <c r="H818" s="44">
        <v>2.6682000000000001E-2</v>
      </c>
    </row>
    <row r="819" spans="2:8">
      <c r="B819" s="42">
        <v>2035</v>
      </c>
      <c r="C819" s="5" t="s">
        <v>49</v>
      </c>
      <c r="D819" s="45">
        <v>0.14613399999999999</v>
      </c>
      <c r="E819" s="46">
        <v>9.1942999999999997E-2</v>
      </c>
      <c r="F819" s="46">
        <v>1.63009E-2</v>
      </c>
      <c r="G819" s="46">
        <v>2.89631E-3</v>
      </c>
      <c r="H819" s="44">
        <v>3.0137000000000001E-2</v>
      </c>
    </row>
    <row r="820" spans="2:8">
      <c r="B820" s="42">
        <v>2036</v>
      </c>
      <c r="C820" s="5" t="s">
        <v>49</v>
      </c>
      <c r="D820" s="45">
        <v>0.139377</v>
      </c>
      <c r="E820" s="46">
        <v>8.88573E-2</v>
      </c>
      <c r="F820" s="46">
        <v>1.55382E-2</v>
      </c>
      <c r="G820" s="46">
        <v>2.7450199999999999E-3</v>
      </c>
      <c r="H820" s="44">
        <v>3.3619099999999999E-2</v>
      </c>
    </row>
    <row r="821" spans="2:8">
      <c r="B821" s="42">
        <v>2037</v>
      </c>
      <c r="C821" s="5" t="s">
        <v>49</v>
      </c>
      <c r="D821" s="45">
        <v>0.13267499999999999</v>
      </c>
      <c r="E821" s="46">
        <v>8.6141700000000002E-2</v>
      </c>
      <c r="F821" s="46">
        <v>1.4782E-2</v>
      </c>
      <c r="G821" s="46">
        <v>2.6006599999999999E-3</v>
      </c>
      <c r="H821" s="44">
        <v>3.7201100000000001E-2</v>
      </c>
    </row>
    <row r="822" spans="2:8">
      <c r="B822" s="42">
        <v>2038</v>
      </c>
      <c r="C822" s="5" t="s">
        <v>49</v>
      </c>
      <c r="D822" s="45">
        <v>0.125775</v>
      </c>
      <c r="E822" s="46">
        <v>8.3765599999999996E-2</v>
      </c>
      <c r="F822" s="46">
        <v>1.40036E-2</v>
      </c>
      <c r="G822" s="46">
        <v>2.4662500000000001E-3</v>
      </c>
      <c r="H822" s="44">
        <v>4.0902300000000003E-2</v>
      </c>
    </row>
    <row r="823" spans="2:8">
      <c r="B823" s="42">
        <v>2039</v>
      </c>
      <c r="C823" s="5" t="s">
        <v>49</v>
      </c>
      <c r="D823" s="45">
        <v>0.11885</v>
      </c>
      <c r="E823" s="46">
        <v>8.1376400000000002E-2</v>
      </c>
      <c r="F823" s="46">
        <v>1.3223800000000001E-2</v>
      </c>
      <c r="G823" s="46">
        <v>2.34015E-3</v>
      </c>
      <c r="H823" s="44">
        <v>4.4611400000000002E-2</v>
      </c>
    </row>
    <row r="824" spans="2:8">
      <c r="B824" s="42">
        <v>2040</v>
      </c>
      <c r="C824" s="5" t="s">
        <v>49</v>
      </c>
      <c r="D824" s="45">
        <v>0.112409</v>
      </c>
      <c r="E824" s="46">
        <v>7.9294100000000006E-2</v>
      </c>
      <c r="F824" s="46">
        <v>1.2499400000000001E-2</v>
      </c>
      <c r="G824" s="46">
        <v>2.21354E-3</v>
      </c>
      <c r="H824" s="44">
        <v>4.8248199999999998E-2</v>
      </c>
    </row>
    <row r="825" spans="2:8">
      <c r="B825" s="42">
        <v>2041</v>
      </c>
      <c r="C825" s="5" t="s">
        <v>49</v>
      </c>
      <c r="D825" s="45">
        <v>0.10628899999999999</v>
      </c>
      <c r="E825" s="46">
        <v>7.7440499999999995E-2</v>
      </c>
      <c r="F825" s="46">
        <v>1.1812100000000001E-2</v>
      </c>
      <c r="G825" s="46">
        <v>2.09239E-3</v>
      </c>
      <c r="H825" s="44">
        <v>5.1814199999999998E-2</v>
      </c>
    </row>
    <row r="826" spans="2:8">
      <c r="B826" s="42">
        <v>2042</v>
      </c>
      <c r="C826" s="5" t="s">
        <v>49</v>
      </c>
      <c r="D826" s="45">
        <v>0.10047200000000001</v>
      </c>
      <c r="E826" s="46">
        <v>7.5780299999999995E-2</v>
      </c>
      <c r="F826" s="46">
        <v>1.1159499999999999E-2</v>
      </c>
      <c r="G826" s="46">
        <v>1.97773E-3</v>
      </c>
      <c r="H826" s="44">
        <v>5.5312199999999999E-2</v>
      </c>
    </row>
    <row r="827" spans="2:8">
      <c r="B827" s="42">
        <v>2043</v>
      </c>
      <c r="C827" s="5" t="s">
        <v>49</v>
      </c>
      <c r="D827" s="45">
        <v>9.5002500000000004E-2</v>
      </c>
      <c r="E827" s="46">
        <v>7.4239899999999998E-2</v>
      </c>
      <c r="F827" s="46">
        <v>1.05471E-2</v>
      </c>
      <c r="G827" s="46">
        <v>1.8684999999999999E-3</v>
      </c>
      <c r="H827" s="44">
        <v>5.8628699999999999E-2</v>
      </c>
    </row>
    <row r="828" spans="2:8">
      <c r="B828" s="42">
        <v>2044</v>
      </c>
      <c r="C828" s="5" t="s">
        <v>49</v>
      </c>
      <c r="D828" s="45">
        <v>9.0530200000000005E-2</v>
      </c>
      <c r="E828" s="46">
        <v>7.2797200000000006E-2</v>
      </c>
      <c r="F828" s="46">
        <v>1.00503E-2</v>
      </c>
      <c r="G828" s="46">
        <v>1.76428E-3</v>
      </c>
      <c r="H828" s="44">
        <v>6.1553200000000002E-2</v>
      </c>
    </row>
    <row r="829" spans="2:8">
      <c r="B829" s="42">
        <v>2045</v>
      </c>
      <c r="C829" s="5" t="s">
        <v>49</v>
      </c>
      <c r="D829" s="45">
        <v>8.6482100000000006E-2</v>
      </c>
      <c r="E829" s="46">
        <v>7.1452600000000005E-2</v>
      </c>
      <c r="F829" s="46">
        <v>9.6015600000000003E-3</v>
      </c>
      <c r="G829" s="46">
        <v>1.66446E-3</v>
      </c>
      <c r="H829" s="44">
        <v>6.4309199999999997E-2</v>
      </c>
    </row>
    <row r="830" spans="2:8">
      <c r="B830" s="42">
        <v>2046</v>
      </c>
      <c r="C830" s="5" t="s">
        <v>49</v>
      </c>
      <c r="D830" s="45">
        <v>8.3495100000000003E-2</v>
      </c>
      <c r="E830" s="46">
        <v>7.0314399999999999E-2</v>
      </c>
      <c r="F830" s="46">
        <v>9.2745399999999995E-3</v>
      </c>
      <c r="G830" s="46">
        <v>1.56872E-3</v>
      </c>
      <c r="H830" s="44">
        <v>6.6687200000000002E-2</v>
      </c>
    </row>
    <row r="831" spans="2:8">
      <c r="B831" s="42">
        <v>2047</v>
      </c>
      <c r="C831" s="5" t="s">
        <v>49</v>
      </c>
      <c r="D831" s="45">
        <v>8.1154299999999999E-2</v>
      </c>
      <c r="E831" s="46">
        <v>6.9345599999999993E-2</v>
      </c>
      <c r="F831" s="46">
        <v>9.0214700000000002E-3</v>
      </c>
      <c r="G831" s="46">
        <v>1.47718E-3</v>
      </c>
      <c r="H831" s="44">
        <v>6.8757799999999994E-2</v>
      </c>
    </row>
    <row r="832" spans="2:8">
      <c r="B832" s="42">
        <v>2048</v>
      </c>
      <c r="C832" s="5" t="s">
        <v>49</v>
      </c>
      <c r="D832" s="45">
        <v>7.9540899999999998E-2</v>
      </c>
      <c r="E832" s="46">
        <v>6.8598900000000004E-2</v>
      </c>
      <c r="F832" s="46">
        <v>8.8517000000000005E-3</v>
      </c>
      <c r="G832" s="46">
        <v>1.3928E-3</v>
      </c>
      <c r="H832" s="44">
        <v>7.0426199999999994E-2</v>
      </c>
    </row>
    <row r="833" spans="2:8">
      <c r="B833" s="42">
        <v>2049</v>
      </c>
      <c r="C833" s="5" t="s">
        <v>49</v>
      </c>
      <c r="D833" s="45">
        <v>7.8770999999999994E-2</v>
      </c>
      <c r="E833" s="46">
        <v>6.8279800000000002E-2</v>
      </c>
      <c r="F833" s="46">
        <v>8.7785399999999996E-3</v>
      </c>
      <c r="G833" s="46">
        <v>1.31942E-3</v>
      </c>
      <c r="H833" s="44">
        <v>7.1595099999999995E-2</v>
      </c>
    </row>
    <row r="834" spans="2:8">
      <c r="B834" s="42">
        <v>2050</v>
      </c>
      <c r="C834" s="5" t="s">
        <v>49</v>
      </c>
      <c r="D834" s="45">
        <v>7.7733200000000002E-2</v>
      </c>
      <c r="E834" s="46">
        <v>6.81118E-2</v>
      </c>
      <c r="F834" s="46">
        <v>8.6738900000000001E-3</v>
      </c>
      <c r="G834" s="46">
        <v>1.2460500000000001E-3</v>
      </c>
      <c r="H834" s="44">
        <v>7.2999599999999998E-2</v>
      </c>
    </row>
    <row r="835" spans="2:8">
      <c r="B835" s="42">
        <v>2025</v>
      </c>
      <c r="C835" s="5" t="s">
        <v>50</v>
      </c>
      <c r="D835" s="45">
        <v>0.206646</v>
      </c>
      <c r="E835" s="46">
        <v>0.118739</v>
      </c>
      <c r="F835" s="46">
        <v>2.3123100000000001E-2</v>
      </c>
      <c r="G835" s="46">
        <v>4.1151E-3</v>
      </c>
      <c r="H835" s="44">
        <v>7.0908400000000002E-3</v>
      </c>
    </row>
    <row r="836" spans="2:8">
      <c r="B836" s="42">
        <v>2026</v>
      </c>
      <c r="C836" s="5" t="s">
        <v>50</v>
      </c>
      <c r="D836" s="45">
        <v>0.203121</v>
      </c>
      <c r="E836" s="46">
        <v>0.11704100000000001</v>
      </c>
      <c r="F836" s="46">
        <v>2.2730799999999999E-2</v>
      </c>
      <c r="G836" s="46">
        <v>4.0212800000000003E-3</v>
      </c>
      <c r="H836" s="44">
        <v>9.7645700000000002E-3</v>
      </c>
    </row>
    <row r="837" spans="2:8">
      <c r="B837" s="42">
        <v>2027</v>
      </c>
      <c r="C837" s="5" t="s">
        <v>50</v>
      </c>
      <c r="D837" s="45">
        <v>0.19905200000000001</v>
      </c>
      <c r="E837" s="46">
        <v>0.11487799999999999</v>
      </c>
      <c r="F837" s="46">
        <v>2.2274499999999999E-2</v>
      </c>
      <c r="G837" s="46">
        <v>4.0425699999999997E-3</v>
      </c>
      <c r="H837" s="44">
        <v>1.3418100000000001E-2</v>
      </c>
    </row>
    <row r="838" spans="2:8">
      <c r="B838" s="42">
        <v>2028</v>
      </c>
      <c r="C838" s="5" t="s">
        <v>50</v>
      </c>
      <c r="D838" s="45">
        <v>0.194247</v>
      </c>
      <c r="E838" s="46">
        <v>0.11355</v>
      </c>
      <c r="F838" s="46">
        <v>2.1734900000000001E-2</v>
      </c>
      <c r="G838" s="46">
        <v>3.0746699999999998E-3</v>
      </c>
      <c r="H838" s="44">
        <v>1.76966E-2</v>
      </c>
    </row>
    <row r="839" spans="2:8">
      <c r="B839" s="42">
        <v>2029</v>
      </c>
      <c r="C839" s="5" t="s">
        <v>50</v>
      </c>
      <c r="D839" s="45">
        <v>0.18834000000000001</v>
      </c>
      <c r="E839" s="46">
        <v>0.110788</v>
      </c>
      <c r="F839" s="46">
        <v>2.10692E-2</v>
      </c>
      <c r="G839" s="46">
        <v>3.2060499999999998E-3</v>
      </c>
      <c r="H839" s="44">
        <v>2.32138E-2</v>
      </c>
    </row>
    <row r="840" spans="2:8">
      <c r="B840" s="42">
        <v>2030</v>
      </c>
      <c r="C840" s="5" t="s">
        <v>50</v>
      </c>
      <c r="D840" s="45">
        <v>0.181756</v>
      </c>
      <c r="E840" s="46">
        <v>0.10761900000000001</v>
      </c>
      <c r="F840" s="46">
        <v>2.03266E-2</v>
      </c>
      <c r="G840" s="46">
        <v>3.3110800000000001E-3</v>
      </c>
      <c r="H840" s="44">
        <v>2.9595099999999999E-2</v>
      </c>
    </row>
    <row r="841" spans="2:8">
      <c r="B841" s="42">
        <v>2031</v>
      </c>
      <c r="C841" s="5" t="s">
        <v>50</v>
      </c>
      <c r="D841" s="45">
        <v>0.17454500000000001</v>
      </c>
      <c r="E841" s="46">
        <v>0.104557</v>
      </c>
      <c r="F841" s="46">
        <v>1.95117E-2</v>
      </c>
      <c r="G841" s="46">
        <v>3.33542E-3</v>
      </c>
      <c r="H841" s="44">
        <v>3.6725099999999997E-2</v>
      </c>
    </row>
    <row r="842" spans="2:8">
      <c r="B842" s="42">
        <v>2032</v>
      </c>
      <c r="C842" s="5" t="s">
        <v>50</v>
      </c>
      <c r="D842" s="45">
        <v>0.16664999999999999</v>
      </c>
      <c r="E842" s="46">
        <v>0.10148699999999999</v>
      </c>
      <c r="F842" s="46">
        <v>1.8617999999999999E-2</v>
      </c>
      <c r="G842" s="46">
        <v>3.2275300000000002E-3</v>
      </c>
      <c r="H842" s="44">
        <v>4.5129700000000002E-2</v>
      </c>
    </row>
    <row r="843" spans="2:8">
      <c r="B843" s="42">
        <v>2033</v>
      </c>
      <c r="C843" s="5" t="s">
        <v>50</v>
      </c>
      <c r="D843" s="45">
        <v>0.15936400000000001</v>
      </c>
      <c r="E843" s="46">
        <v>9.8244899999999996E-2</v>
      </c>
      <c r="F843" s="46">
        <v>1.7793799999999999E-2</v>
      </c>
      <c r="G843" s="46">
        <v>3.1924800000000001E-3</v>
      </c>
      <c r="H843" s="44">
        <v>5.3143700000000002E-2</v>
      </c>
    </row>
    <row r="844" spans="2:8">
      <c r="B844" s="42">
        <v>2034</v>
      </c>
      <c r="C844" s="5" t="s">
        <v>50</v>
      </c>
      <c r="D844" s="45">
        <v>0.15262400000000001</v>
      </c>
      <c r="E844" s="46">
        <v>9.4990400000000003E-2</v>
      </c>
      <c r="F844" s="46">
        <v>1.7032800000000001E-2</v>
      </c>
      <c r="G844" s="46">
        <v>3.0478900000000001E-3</v>
      </c>
      <c r="H844" s="44">
        <v>6.0845900000000001E-2</v>
      </c>
    </row>
    <row r="845" spans="2:8">
      <c r="B845" s="42">
        <v>2035</v>
      </c>
      <c r="C845" s="5" t="s">
        <v>50</v>
      </c>
      <c r="D845" s="45">
        <v>0.14613399999999999</v>
      </c>
      <c r="E845" s="46">
        <v>9.1942999999999997E-2</v>
      </c>
      <c r="F845" s="46">
        <v>1.63009E-2</v>
      </c>
      <c r="G845" s="46">
        <v>2.89631E-3</v>
      </c>
      <c r="H845" s="44">
        <v>6.8206900000000001E-2</v>
      </c>
    </row>
    <row r="846" spans="2:8">
      <c r="B846" s="42">
        <v>2036</v>
      </c>
      <c r="C846" s="5" t="s">
        <v>50</v>
      </c>
      <c r="D846" s="45">
        <v>0.139377</v>
      </c>
      <c r="E846" s="46">
        <v>8.88573E-2</v>
      </c>
      <c r="F846" s="46">
        <v>1.55382E-2</v>
      </c>
      <c r="G846" s="46">
        <v>2.7450199999999999E-3</v>
      </c>
      <c r="H846" s="44">
        <v>7.5631100000000007E-2</v>
      </c>
    </row>
    <row r="847" spans="2:8">
      <c r="B847" s="42">
        <v>2037</v>
      </c>
      <c r="C847" s="5" t="s">
        <v>50</v>
      </c>
      <c r="D847" s="45">
        <v>0.13267499999999999</v>
      </c>
      <c r="E847" s="46">
        <v>8.6141700000000002E-2</v>
      </c>
      <c r="F847" s="46">
        <v>1.4782E-2</v>
      </c>
      <c r="G847" s="46">
        <v>2.6006599999999999E-3</v>
      </c>
      <c r="H847" s="44">
        <v>8.32402E-2</v>
      </c>
    </row>
    <row r="848" spans="2:8">
      <c r="B848" s="42">
        <v>2038</v>
      </c>
      <c r="C848" s="5" t="s">
        <v>50</v>
      </c>
      <c r="D848" s="45">
        <v>0.125775</v>
      </c>
      <c r="E848" s="46">
        <v>8.3765599999999996E-2</v>
      </c>
      <c r="F848" s="46">
        <v>1.40036E-2</v>
      </c>
      <c r="G848" s="46">
        <v>2.4662500000000001E-3</v>
      </c>
      <c r="H848" s="44">
        <v>9.1089600000000007E-2</v>
      </c>
    </row>
    <row r="849" spans="2:8">
      <c r="B849" s="42">
        <v>2039</v>
      </c>
      <c r="C849" s="5" t="s">
        <v>50</v>
      </c>
      <c r="D849" s="45">
        <v>0.11885</v>
      </c>
      <c r="E849" s="46">
        <v>8.1376400000000002E-2</v>
      </c>
      <c r="F849" s="46">
        <v>1.3223800000000001E-2</v>
      </c>
      <c r="G849" s="46">
        <v>2.34015E-3</v>
      </c>
      <c r="H849" s="44">
        <v>9.8948700000000001E-2</v>
      </c>
    </row>
    <row r="850" spans="2:8">
      <c r="B850" s="42">
        <v>2040</v>
      </c>
      <c r="C850" s="5" t="s">
        <v>50</v>
      </c>
      <c r="D850" s="45">
        <v>0.112409</v>
      </c>
      <c r="E850" s="46">
        <v>7.9294100000000006E-2</v>
      </c>
      <c r="F850" s="46">
        <v>1.2499400000000001E-2</v>
      </c>
      <c r="G850" s="46">
        <v>2.21354E-3</v>
      </c>
      <c r="H850" s="44">
        <v>0.10653</v>
      </c>
    </row>
    <row r="851" spans="2:8">
      <c r="B851" s="42">
        <v>2041</v>
      </c>
      <c r="C851" s="5" t="s">
        <v>50</v>
      </c>
      <c r="D851" s="45">
        <v>0.10628899999999999</v>
      </c>
      <c r="E851" s="46">
        <v>7.7440499999999995E-2</v>
      </c>
      <c r="F851" s="46">
        <v>1.1812100000000001E-2</v>
      </c>
      <c r="G851" s="46">
        <v>2.09239E-3</v>
      </c>
      <c r="H851" s="44">
        <v>0.11389000000000001</v>
      </c>
    </row>
    <row r="852" spans="2:8">
      <c r="B852" s="42">
        <v>2042</v>
      </c>
      <c r="C852" s="5" t="s">
        <v>50</v>
      </c>
      <c r="D852" s="45">
        <v>0.10047200000000001</v>
      </c>
      <c r="E852" s="46">
        <v>7.5780299999999995E-2</v>
      </c>
      <c r="F852" s="46">
        <v>1.1159499999999999E-2</v>
      </c>
      <c r="G852" s="46">
        <v>1.97773E-3</v>
      </c>
      <c r="H852" s="44">
        <v>0.120965</v>
      </c>
    </row>
    <row r="853" spans="2:8">
      <c r="B853" s="42">
        <v>2043</v>
      </c>
      <c r="C853" s="5" t="s">
        <v>50</v>
      </c>
      <c r="D853" s="45">
        <v>9.5002500000000004E-2</v>
      </c>
      <c r="E853" s="46">
        <v>7.4239899999999998E-2</v>
      </c>
      <c r="F853" s="46">
        <v>1.05471E-2</v>
      </c>
      <c r="G853" s="46">
        <v>1.8684999999999999E-3</v>
      </c>
      <c r="H853" s="44">
        <v>0.12761</v>
      </c>
    </row>
    <row r="854" spans="2:8">
      <c r="B854" s="42">
        <v>2044</v>
      </c>
      <c r="C854" s="5" t="s">
        <v>50</v>
      </c>
      <c r="D854" s="45">
        <v>9.0530200000000005E-2</v>
      </c>
      <c r="E854" s="46">
        <v>7.2797200000000006E-2</v>
      </c>
      <c r="F854" s="46">
        <v>1.00503E-2</v>
      </c>
      <c r="G854" s="46">
        <v>1.76428E-3</v>
      </c>
      <c r="H854" s="44">
        <v>0.133525</v>
      </c>
    </row>
    <row r="855" spans="2:8">
      <c r="B855" s="42">
        <v>2045</v>
      </c>
      <c r="C855" s="5" t="s">
        <v>50</v>
      </c>
      <c r="D855" s="45">
        <v>8.6482100000000006E-2</v>
      </c>
      <c r="E855" s="46">
        <v>7.1452600000000005E-2</v>
      </c>
      <c r="F855" s="46">
        <v>9.6015600000000003E-3</v>
      </c>
      <c r="G855" s="46">
        <v>1.66446E-3</v>
      </c>
      <c r="H855" s="44">
        <v>0.13914299999999999</v>
      </c>
    </row>
    <row r="856" spans="2:8">
      <c r="B856" s="42">
        <v>2046</v>
      </c>
      <c r="C856" s="5" t="s">
        <v>50</v>
      </c>
      <c r="D856" s="45">
        <v>8.3495100000000003E-2</v>
      </c>
      <c r="E856" s="46">
        <v>7.0314399999999999E-2</v>
      </c>
      <c r="F856" s="46">
        <v>9.2745399999999995E-3</v>
      </c>
      <c r="G856" s="46">
        <v>1.56872E-3</v>
      </c>
      <c r="H856" s="44">
        <v>0.143902</v>
      </c>
    </row>
    <row r="857" spans="2:8">
      <c r="B857" s="42">
        <v>2047</v>
      </c>
      <c r="C857" s="5" t="s">
        <v>50</v>
      </c>
      <c r="D857" s="45">
        <v>8.1154299999999999E-2</v>
      </c>
      <c r="E857" s="46">
        <v>6.9345599999999993E-2</v>
      </c>
      <c r="F857" s="46">
        <v>9.0214700000000002E-3</v>
      </c>
      <c r="G857" s="46">
        <v>1.47718E-3</v>
      </c>
      <c r="H857" s="44">
        <v>0.148036</v>
      </c>
    </row>
    <row r="858" spans="2:8">
      <c r="B858" s="42">
        <v>2048</v>
      </c>
      <c r="C858" s="5" t="s">
        <v>50</v>
      </c>
      <c r="D858" s="45">
        <v>7.9540899999999998E-2</v>
      </c>
      <c r="E858" s="46">
        <v>6.8598900000000004E-2</v>
      </c>
      <c r="F858" s="46">
        <v>8.8517000000000005E-3</v>
      </c>
      <c r="G858" s="46">
        <v>1.3928E-3</v>
      </c>
      <c r="H858" s="44">
        <v>0.151313</v>
      </c>
    </row>
    <row r="859" spans="2:8">
      <c r="B859" s="42">
        <v>2049</v>
      </c>
      <c r="C859" s="5" t="s">
        <v>50</v>
      </c>
      <c r="D859" s="45">
        <v>7.8770999999999994E-2</v>
      </c>
      <c r="E859" s="46">
        <v>6.8279800000000002E-2</v>
      </c>
      <c r="F859" s="46">
        <v>8.7785399999999996E-3</v>
      </c>
      <c r="G859" s="46">
        <v>1.31942E-3</v>
      </c>
      <c r="H859" s="44">
        <v>0.15357399999999999</v>
      </c>
    </row>
    <row r="860" spans="2:8">
      <c r="B860" s="42">
        <v>2050</v>
      </c>
      <c r="C860" s="5" t="s">
        <v>50</v>
      </c>
      <c r="D860" s="45">
        <v>7.7733200000000002E-2</v>
      </c>
      <c r="E860" s="46">
        <v>6.81118E-2</v>
      </c>
      <c r="F860" s="46">
        <v>8.6738900000000001E-3</v>
      </c>
      <c r="G860" s="46">
        <v>1.2460500000000001E-3</v>
      </c>
      <c r="H860" s="44">
        <v>0.15632699999999999</v>
      </c>
    </row>
    <row r="861" spans="2:8">
      <c r="B861" s="42">
        <v>2025</v>
      </c>
      <c r="C861" s="5" t="s">
        <v>51</v>
      </c>
      <c r="D861" s="45">
        <v>3.7100599999999997E-2</v>
      </c>
      <c r="E861" s="46">
        <v>9.1624500000000008E-3</v>
      </c>
      <c r="F861" s="46">
        <v>4.1627499999999998E-3</v>
      </c>
      <c r="G861" s="46">
        <v>3.1797999999999999E-4</v>
      </c>
      <c r="H861" s="44">
        <v>7.7061999999999996E-4</v>
      </c>
    </row>
    <row r="862" spans="2:8">
      <c r="B862" s="42">
        <v>2026</v>
      </c>
      <c r="C862" s="5" t="s">
        <v>51</v>
      </c>
      <c r="D862" s="45">
        <v>3.6136099999999997E-2</v>
      </c>
      <c r="E862" s="46">
        <v>9.0189099999999998E-3</v>
      </c>
      <c r="F862" s="46">
        <v>4.0527899999999997E-3</v>
      </c>
      <c r="G862" s="46">
        <v>3.1004999999999997E-4</v>
      </c>
      <c r="H862" s="44">
        <v>1.0675700000000001E-3</v>
      </c>
    </row>
    <row r="863" spans="2:8">
      <c r="B863" s="42">
        <v>2027</v>
      </c>
      <c r="C863" s="5" t="s">
        <v>51</v>
      </c>
      <c r="D863" s="45">
        <v>3.50998E-2</v>
      </c>
      <c r="E863" s="46">
        <v>8.7999299999999992E-3</v>
      </c>
      <c r="F863" s="46">
        <v>3.9344699999999998E-3</v>
      </c>
      <c r="G863" s="46">
        <v>3.0953000000000003E-4</v>
      </c>
      <c r="H863" s="44">
        <v>1.4702599999999999E-3</v>
      </c>
    </row>
    <row r="864" spans="2:8">
      <c r="B864" s="42">
        <v>2028</v>
      </c>
      <c r="C864" s="5" t="s">
        <v>51</v>
      </c>
      <c r="D864" s="45">
        <v>3.3863499999999998E-2</v>
      </c>
      <c r="E864" s="46">
        <v>8.63418E-3</v>
      </c>
      <c r="F864" s="46">
        <v>3.7934100000000001E-3</v>
      </c>
      <c r="G864" s="46">
        <v>2.3345000000000001E-4</v>
      </c>
      <c r="H864" s="44">
        <v>1.9526700000000001E-3</v>
      </c>
    </row>
    <row r="865" spans="2:8">
      <c r="B865" s="42">
        <v>2029</v>
      </c>
      <c r="C865" s="5" t="s">
        <v>51</v>
      </c>
      <c r="D865" s="45">
        <v>3.2441999999999999E-2</v>
      </c>
      <c r="E865" s="46">
        <v>8.3547900000000008E-3</v>
      </c>
      <c r="F865" s="46">
        <v>3.6313199999999999E-3</v>
      </c>
      <c r="G865" s="46">
        <v>2.4120000000000001E-4</v>
      </c>
      <c r="H865" s="44">
        <v>2.5126900000000001E-3</v>
      </c>
    </row>
    <row r="866" spans="2:8">
      <c r="B866" s="42">
        <v>2030</v>
      </c>
      <c r="C866" s="5" t="s">
        <v>51</v>
      </c>
      <c r="D866" s="45">
        <v>3.0839999999999999E-2</v>
      </c>
      <c r="E866" s="46">
        <v>8.0506499999999995E-3</v>
      </c>
      <c r="F866" s="46">
        <v>3.4486400000000002E-3</v>
      </c>
      <c r="G866" s="46">
        <v>2.4683000000000002E-4</v>
      </c>
      <c r="H866" s="44">
        <v>3.1518800000000001E-3</v>
      </c>
    </row>
    <row r="867" spans="2:8">
      <c r="B867" s="42">
        <v>2031</v>
      </c>
      <c r="C867" s="5" t="s">
        <v>51</v>
      </c>
      <c r="D867" s="45">
        <v>2.91066E-2</v>
      </c>
      <c r="E867" s="46">
        <v>7.7458600000000002E-3</v>
      </c>
      <c r="F867" s="46">
        <v>3.25092E-3</v>
      </c>
      <c r="G867" s="46">
        <v>2.4593999999999999E-4</v>
      </c>
      <c r="H867" s="44">
        <v>3.8579899999999999E-3</v>
      </c>
    </row>
    <row r="868" spans="2:8">
      <c r="B868" s="42">
        <v>2032</v>
      </c>
      <c r="C868" s="5" t="s">
        <v>51</v>
      </c>
      <c r="D868" s="45">
        <v>2.7268899999999999E-2</v>
      </c>
      <c r="E868" s="46">
        <v>7.44985E-3</v>
      </c>
      <c r="F868" s="46">
        <v>3.04135E-3</v>
      </c>
      <c r="G868" s="46">
        <v>2.3551E-4</v>
      </c>
      <c r="H868" s="44">
        <v>4.62803E-3</v>
      </c>
    </row>
    <row r="869" spans="2:8">
      <c r="B869" s="42">
        <v>2033</v>
      </c>
      <c r="C869" s="5" t="s">
        <v>51</v>
      </c>
      <c r="D869" s="45">
        <v>2.5387400000000001E-2</v>
      </c>
      <c r="E869" s="46">
        <v>7.1467299999999996E-3</v>
      </c>
      <c r="F869" s="46">
        <v>2.82672E-3</v>
      </c>
      <c r="G869" s="46">
        <v>2.3050999999999999E-4</v>
      </c>
      <c r="H869" s="44">
        <v>5.44723E-3</v>
      </c>
    </row>
    <row r="870" spans="2:8">
      <c r="B870" s="42">
        <v>2034</v>
      </c>
      <c r="C870" s="5" t="s">
        <v>51</v>
      </c>
      <c r="D870" s="45">
        <v>2.3448799999999999E-2</v>
      </c>
      <c r="E870" s="46">
        <v>6.8435500000000003E-3</v>
      </c>
      <c r="F870" s="46">
        <v>2.60561E-3</v>
      </c>
      <c r="G870" s="46">
        <v>2.176E-4</v>
      </c>
      <c r="H870" s="44">
        <v>6.3137599999999999E-3</v>
      </c>
    </row>
    <row r="871" spans="2:8">
      <c r="B871" s="42">
        <v>2035</v>
      </c>
      <c r="C871" s="5" t="s">
        <v>51</v>
      </c>
      <c r="D871" s="45">
        <v>2.1405899999999999E-2</v>
      </c>
      <c r="E871" s="46">
        <v>6.5501600000000002E-3</v>
      </c>
      <c r="F871" s="46">
        <v>2.3727100000000001E-3</v>
      </c>
      <c r="G871" s="46">
        <v>2.0406999999999999E-4</v>
      </c>
      <c r="H871" s="44">
        <v>7.2244099999999997E-3</v>
      </c>
    </row>
    <row r="872" spans="2:8">
      <c r="B872" s="42">
        <v>2036</v>
      </c>
      <c r="C872" s="5" t="s">
        <v>51</v>
      </c>
      <c r="D872" s="45">
        <v>1.9356399999999999E-2</v>
      </c>
      <c r="E872" s="46">
        <v>6.2577800000000001E-3</v>
      </c>
      <c r="F872" s="46">
        <v>2.1391299999999999E-3</v>
      </c>
      <c r="G872" s="46">
        <v>1.9076999999999999E-4</v>
      </c>
      <c r="H872" s="44">
        <v>8.1172499999999995E-3</v>
      </c>
    </row>
    <row r="873" spans="2:8">
      <c r="B873" s="42">
        <v>2037</v>
      </c>
      <c r="C873" s="5" t="s">
        <v>51</v>
      </c>
      <c r="D873" s="45">
        <v>1.7342199999999999E-2</v>
      </c>
      <c r="E873" s="46">
        <v>5.9941100000000004E-3</v>
      </c>
      <c r="F873" s="46">
        <v>1.9097300000000001E-3</v>
      </c>
      <c r="G873" s="46">
        <v>1.7814E-4</v>
      </c>
      <c r="H873" s="44">
        <v>9.0092999999999996E-3</v>
      </c>
    </row>
    <row r="874" spans="2:8">
      <c r="B874" s="42">
        <v>2038</v>
      </c>
      <c r="C874" s="5" t="s">
        <v>51</v>
      </c>
      <c r="D874" s="45">
        <v>1.5477100000000001E-2</v>
      </c>
      <c r="E874" s="46">
        <v>5.7675799999999996E-3</v>
      </c>
      <c r="F874" s="46">
        <v>1.7000800000000001E-3</v>
      </c>
      <c r="G874" s="46">
        <v>1.6676000000000001E-4</v>
      </c>
      <c r="H874" s="44">
        <v>9.8431100000000004E-3</v>
      </c>
    </row>
    <row r="875" spans="2:8">
      <c r="B875" s="42">
        <v>2039</v>
      </c>
      <c r="C875" s="5" t="s">
        <v>51</v>
      </c>
      <c r="D875" s="45">
        <v>1.36334E-2</v>
      </c>
      <c r="E875" s="46">
        <v>5.5445700000000004E-3</v>
      </c>
      <c r="F875" s="46">
        <v>1.4925699999999999E-3</v>
      </c>
      <c r="G875" s="46">
        <v>1.5618000000000001E-4</v>
      </c>
      <c r="H875" s="44">
        <v>1.0667100000000001E-2</v>
      </c>
    </row>
    <row r="876" spans="2:8">
      <c r="B876" s="42">
        <v>2040</v>
      </c>
      <c r="C876" s="5" t="s">
        <v>51</v>
      </c>
      <c r="D876" s="45">
        <v>1.18505E-2</v>
      </c>
      <c r="E876" s="46">
        <v>5.3455100000000004E-3</v>
      </c>
      <c r="F876" s="46">
        <v>1.2910300000000001E-3</v>
      </c>
      <c r="G876" s="46">
        <v>1.4577000000000001E-4</v>
      </c>
      <c r="H876" s="44">
        <v>1.14848E-2</v>
      </c>
    </row>
    <row r="877" spans="2:8">
      <c r="B877" s="42">
        <v>2041</v>
      </c>
      <c r="C877" s="5" t="s">
        <v>51</v>
      </c>
      <c r="D877" s="45">
        <v>1.0116699999999999E-2</v>
      </c>
      <c r="E877" s="46">
        <v>5.1616099999999996E-3</v>
      </c>
      <c r="F877" s="46">
        <v>1.0949099999999999E-3</v>
      </c>
      <c r="G877" s="46">
        <v>1.3583000000000001E-4</v>
      </c>
      <c r="H877" s="44">
        <v>1.2288800000000001E-2</v>
      </c>
    </row>
    <row r="878" spans="2:8">
      <c r="B878" s="42">
        <v>2042</v>
      </c>
      <c r="C878" s="5" t="s">
        <v>51</v>
      </c>
      <c r="D878" s="45">
        <v>8.4361499999999999E-3</v>
      </c>
      <c r="E878" s="46">
        <v>4.9950000000000003E-3</v>
      </c>
      <c r="F878" s="46">
        <v>9.0479000000000004E-4</v>
      </c>
      <c r="G878" s="46">
        <v>1.2658999999999999E-4</v>
      </c>
      <c r="H878" s="44">
        <v>1.3076900000000001E-2</v>
      </c>
    </row>
    <row r="879" spans="2:8">
      <c r="B879" s="42">
        <v>2043</v>
      </c>
      <c r="C879" s="5" t="s">
        <v>51</v>
      </c>
      <c r="D879" s="45">
        <v>7.0144500000000002E-3</v>
      </c>
      <c r="E879" s="46">
        <v>4.8373299999999999E-3</v>
      </c>
      <c r="F879" s="46">
        <v>7.4465999999999996E-4</v>
      </c>
      <c r="G879" s="46">
        <v>1.1785E-4</v>
      </c>
      <c r="H879" s="44">
        <v>1.3765599999999999E-2</v>
      </c>
    </row>
    <row r="880" spans="2:8">
      <c r="B880" s="42">
        <v>2044</v>
      </c>
      <c r="C880" s="5" t="s">
        <v>51</v>
      </c>
      <c r="D880" s="45">
        <v>5.7548399999999998E-3</v>
      </c>
      <c r="E880" s="46">
        <v>4.6871700000000001E-3</v>
      </c>
      <c r="F880" s="46">
        <v>6.0320000000000003E-4</v>
      </c>
      <c r="G880" s="46">
        <v>1.0959999999999999E-4</v>
      </c>
      <c r="H880" s="44">
        <v>1.43953E-2</v>
      </c>
    </row>
    <row r="881" spans="2:8">
      <c r="B881" s="42">
        <v>2045</v>
      </c>
      <c r="C881" s="5" t="s">
        <v>51</v>
      </c>
      <c r="D881" s="45">
        <v>4.6606699999999996E-3</v>
      </c>
      <c r="E881" s="46">
        <v>4.5392200000000001E-3</v>
      </c>
      <c r="F881" s="46">
        <v>4.8055999999999999E-4</v>
      </c>
      <c r="G881" s="46">
        <v>1.0166E-4</v>
      </c>
      <c r="H881" s="44">
        <v>1.49704E-2</v>
      </c>
    </row>
    <row r="882" spans="2:8">
      <c r="B882" s="42">
        <v>2046</v>
      </c>
      <c r="C882" s="5" t="s">
        <v>51</v>
      </c>
      <c r="D882" s="45">
        <v>3.74033E-3</v>
      </c>
      <c r="E882" s="46">
        <v>4.44269E-3</v>
      </c>
      <c r="F882" s="46">
        <v>3.7774E-4</v>
      </c>
      <c r="G882" s="47">
        <v>9.5110000000000002E-5</v>
      </c>
      <c r="H882" s="44">
        <v>1.5468600000000001E-2</v>
      </c>
    </row>
    <row r="883" spans="2:8">
      <c r="B883" s="42">
        <v>2047</v>
      </c>
      <c r="C883" s="5" t="s">
        <v>51</v>
      </c>
      <c r="D883" s="45">
        <v>3.0150099999999998E-3</v>
      </c>
      <c r="E883" s="46">
        <v>4.3664300000000001E-3</v>
      </c>
      <c r="F883" s="46">
        <v>2.9724999999999999E-4</v>
      </c>
      <c r="G883" s="47">
        <v>8.9141000000000006E-5</v>
      </c>
      <c r="H883" s="44">
        <v>1.5894999999999999E-2</v>
      </c>
    </row>
    <row r="884" spans="2:8">
      <c r="B884" s="42">
        <v>2048</v>
      </c>
      <c r="C884" s="5" t="s">
        <v>51</v>
      </c>
      <c r="D884" s="45">
        <v>2.46043E-3</v>
      </c>
      <c r="E884" s="46">
        <v>4.3072700000000002E-3</v>
      </c>
      <c r="F884" s="46">
        <v>2.3625E-4</v>
      </c>
      <c r="G884" s="47">
        <v>8.3763000000000004E-5</v>
      </c>
      <c r="H884" s="44">
        <v>1.6253900000000002E-2</v>
      </c>
    </row>
    <row r="885" spans="2:8">
      <c r="B885" s="42">
        <v>2049</v>
      </c>
      <c r="C885" s="5" t="s">
        <v>51</v>
      </c>
      <c r="D885" s="45">
        <v>2.05361E-3</v>
      </c>
      <c r="E885" s="46">
        <v>4.2789100000000004E-3</v>
      </c>
      <c r="F885" s="46">
        <v>1.9209000000000001E-4</v>
      </c>
      <c r="G885" s="47">
        <v>7.9233000000000005E-5</v>
      </c>
      <c r="H885" s="44">
        <v>1.6550100000000002E-2</v>
      </c>
    </row>
    <row r="886" spans="2:8">
      <c r="B886" s="42">
        <v>2050</v>
      </c>
      <c r="C886" s="5" t="s">
        <v>51</v>
      </c>
      <c r="D886" s="45">
        <v>1.7782799999999999E-3</v>
      </c>
      <c r="E886" s="46">
        <v>4.2713100000000004E-3</v>
      </c>
      <c r="F886" s="46">
        <v>1.6286999999999999E-4</v>
      </c>
      <c r="G886" s="47">
        <v>7.5024999999999994E-5</v>
      </c>
      <c r="H886" s="44">
        <v>1.6809500000000002E-2</v>
      </c>
    </row>
    <row r="887" spans="2:8">
      <c r="B887" s="42">
        <v>2025</v>
      </c>
      <c r="C887" s="5" t="s">
        <v>52</v>
      </c>
      <c r="D887" s="45">
        <v>0.30445100000000003</v>
      </c>
      <c r="E887" s="46">
        <v>0.109444</v>
      </c>
      <c r="F887" s="46">
        <v>3.3786200000000002E-2</v>
      </c>
      <c r="G887" s="46">
        <v>3.4852899999999998E-3</v>
      </c>
      <c r="H887" s="44">
        <v>3.4248099999999999E-3</v>
      </c>
    </row>
    <row r="888" spans="2:8">
      <c r="B888" s="42">
        <v>2026</v>
      </c>
      <c r="C888" s="5" t="s">
        <v>52</v>
      </c>
      <c r="D888" s="45">
        <v>0.29926999999999998</v>
      </c>
      <c r="E888" s="46">
        <v>0.107657</v>
      </c>
      <c r="F888" s="46">
        <v>3.3220399999999997E-2</v>
      </c>
      <c r="G888" s="46">
        <v>3.3949900000000001E-3</v>
      </c>
      <c r="H888" s="44">
        <v>4.8359199999999996E-3</v>
      </c>
    </row>
    <row r="889" spans="2:8">
      <c r="B889" s="42">
        <v>2027</v>
      </c>
      <c r="C889" s="5" t="s">
        <v>52</v>
      </c>
      <c r="D889" s="45">
        <v>0.29328300000000002</v>
      </c>
      <c r="E889" s="46">
        <v>0.105502</v>
      </c>
      <c r="F889" s="46">
        <v>3.2559299999999999E-2</v>
      </c>
      <c r="G889" s="46">
        <v>3.4008599999999999E-3</v>
      </c>
      <c r="H889" s="44">
        <v>6.9745400000000004E-3</v>
      </c>
    </row>
    <row r="890" spans="2:8">
      <c r="B890" s="42">
        <v>2028</v>
      </c>
      <c r="C890" s="5" t="s">
        <v>52</v>
      </c>
      <c r="D890" s="45">
        <v>0.28620800000000002</v>
      </c>
      <c r="E890" s="46">
        <v>0.104101</v>
      </c>
      <c r="F890" s="46">
        <v>3.1775499999999998E-2</v>
      </c>
      <c r="G890" s="46">
        <v>2.5769E-3</v>
      </c>
      <c r="H890" s="44">
        <v>9.4753100000000007E-3</v>
      </c>
    </row>
    <row r="891" spans="2:8">
      <c r="B891" s="42">
        <v>2029</v>
      </c>
      <c r="C891" s="5" t="s">
        <v>52</v>
      </c>
      <c r="D891" s="45">
        <v>0.277499</v>
      </c>
      <c r="E891" s="46">
        <v>0.10161299999999999</v>
      </c>
      <c r="F891" s="46">
        <v>3.0804999999999999E-2</v>
      </c>
      <c r="G891" s="46">
        <v>2.6773500000000002E-3</v>
      </c>
      <c r="H891" s="44">
        <v>1.2692200000000001E-2</v>
      </c>
    </row>
    <row r="892" spans="2:8">
      <c r="B892" s="42">
        <v>2030</v>
      </c>
      <c r="C892" s="5" t="s">
        <v>52</v>
      </c>
      <c r="D892" s="45">
        <v>0.26778800000000003</v>
      </c>
      <c r="E892" s="46">
        <v>9.8804299999999998E-2</v>
      </c>
      <c r="F892" s="46">
        <v>2.97206E-2</v>
      </c>
      <c r="G892" s="46">
        <v>2.7571200000000001E-3</v>
      </c>
      <c r="H892" s="44">
        <v>1.64125E-2</v>
      </c>
    </row>
    <row r="893" spans="2:8">
      <c r="B893" s="42">
        <v>2031</v>
      </c>
      <c r="C893" s="5" t="s">
        <v>52</v>
      </c>
      <c r="D893" s="45">
        <v>0.25713799999999998</v>
      </c>
      <c r="E893" s="46">
        <v>9.6142199999999997E-2</v>
      </c>
      <c r="F893" s="46">
        <v>2.8527899999999998E-2</v>
      </c>
      <c r="G893" s="46">
        <v>2.76939E-3</v>
      </c>
      <c r="H893" s="44">
        <v>2.0601899999999999E-2</v>
      </c>
    </row>
    <row r="894" spans="2:8">
      <c r="B894" s="42">
        <v>2032</v>
      </c>
      <c r="C894" s="5" t="s">
        <v>52</v>
      </c>
      <c r="D894" s="45">
        <v>0.245476</v>
      </c>
      <c r="E894" s="46">
        <v>9.3405000000000002E-2</v>
      </c>
      <c r="F894" s="46">
        <v>2.72179E-2</v>
      </c>
      <c r="G894" s="46">
        <v>2.6683399999999999E-3</v>
      </c>
      <c r="H894" s="44">
        <v>2.5643800000000001E-2</v>
      </c>
    </row>
    <row r="895" spans="2:8">
      <c r="B895" s="42">
        <v>2033</v>
      </c>
      <c r="C895" s="5" t="s">
        <v>52</v>
      </c>
      <c r="D895" s="45">
        <v>0.234711</v>
      </c>
      <c r="E895" s="46">
        <v>9.0597300000000006E-2</v>
      </c>
      <c r="F895" s="46">
        <v>2.6009999999999998E-2</v>
      </c>
      <c r="G895" s="46">
        <v>2.6297600000000001E-3</v>
      </c>
      <c r="H895" s="44">
        <v>3.0462900000000001E-2</v>
      </c>
    </row>
    <row r="896" spans="2:8">
      <c r="B896" s="42">
        <v>2034</v>
      </c>
      <c r="C896" s="5" t="s">
        <v>52</v>
      </c>
      <c r="D896" s="45">
        <v>0.22475800000000001</v>
      </c>
      <c r="E896" s="46">
        <v>8.7802000000000005E-2</v>
      </c>
      <c r="F896" s="46">
        <v>2.4895799999999999E-2</v>
      </c>
      <c r="G896" s="46">
        <v>2.5020099999999998E-3</v>
      </c>
      <c r="H896" s="44">
        <v>3.5086100000000002E-2</v>
      </c>
    </row>
    <row r="897" spans="2:8">
      <c r="B897" s="42">
        <v>2035</v>
      </c>
      <c r="C897" s="5" t="s">
        <v>52</v>
      </c>
      <c r="D897" s="45">
        <v>0.21532000000000001</v>
      </c>
      <c r="E897" s="46">
        <v>8.5226899999999994E-2</v>
      </c>
      <c r="F897" s="46">
        <v>2.3841399999999999E-2</v>
      </c>
      <c r="G897" s="46">
        <v>2.3701400000000002E-3</v>
      </c>
      <c r="H897" s="44">
        <v>3.9434299999999999E-2</v>
      </c>
    </row>
    <row r="898" spans="2:8">
      <c r="B898" s="42">
        <v>2036</v>
      </c>
      <c r="C898" s="5" t="s">
        <v>52</v>
      </c>
      <c r="D898" s="45">
        <v>0.20550099999999999</v>
      </c>
      <c r="E898" s="46">
        <v>8.2649600000000004E-2</v>
      </c>
      <c r="F898" s="46">
        <v>2.27429E-2</v>
      </c>
      <c r="G898" s="46">
        <v>2.2403800000000001E-3</v>
      </c>
      <c r="H898" s="44">
        <v>4.3837099999999997E-2</v>
      </c>
    </row>
    <row r="899" spans="2:8">
      <c r="B899" s="42">
        <v>2037</v>
      </c>
      <c r="C899" s="5" t="s">
        <v>52</v>
      </c>
      <c r="D899" s="45">
        <v>0.195773</v>
      </c>
      <c r="E899" s="46">
        <v>8.04174E-2</v>
      </c>
      <c r="F899" s="46">
        <v>2.1654799999999998E-2</v>
      </c>
      <c r="G899" s="46">
        <v>2.1175299999999998E-3</v>
      </c>
      <c r="H899" s="44">
        <v>4.83641E-2</v>
      </c>
    </row>
    <row r="900" spans="2:8">
      <c r="B900" s="42">
        <v>2038</v>
      </c>
      <c r="C900" s="5" t="s">
        <v>52</v>
      </c>
      <c r="D900" s="45">
        <v>0.185807</v>
      </c>
      <c r="E900" s="46">
        <v>7.8580300000000006E-2</v>
      </c>
      <c r="F900" s="46">
        <v>2.05405E-2</v>
      </c>
      <c r="G900" s="46">
        <v>2.0067499999999999E-3</v>
      </c>
      <c r="H900" s="44">
        <v>5.3047200000000003E-2</v>
      </c>
    </row>
    <row r="901" spans="2:8">
      <c r="B901" s="42">
        <v>2039</v>
      </c>
      <c r="C901" s="5" t="s">
        <v>52</v>
      </c>
      <c r="D901" s="45">
        <v>0.175814</v>
      </c>
      <c r="E901" s="46">
        <v>7.6768600000000006E-2</v>
      </c>
      <c r="F901" s="46">
        <v>1.94252E-2</v>
      </c>
      <c r="G901" s="46">
        <v>1.9044800000000001E-3</v>
      </c>
      <c r="H901" s="44">
        <v>5.7747899999999998E-2</v>
      </c>
    </row>
    <row r="902" spans="2:8">
      <c r="B902" s="42">
        <v>2040</v>
      </c>
      <c r="C902" s="5" t="s">
        <v>52</v>
      </c>
      <c r="D902" s="45">
        <v>0.166438</v>
      </c>
      <c r="E902" s="46">
        <v>7.5260099999999996E-2</v>
      </c>
      <c r="F902" s="46">
        <v>1.8380199999999999E-2</v>
      </c>
      <c r="G902" s="46">
        <v>1.80288E-3</v>
      </c>
      <c r="H902" s="44">
        <v>6.2356200000000001E-2</v>
      </c>
    </row>
    <row r="903" spans="2:8">
      <c r="B903" s="42">
        <v>2041</v>
      </c>
      <c r="C903" s="5" t="s">
        <v>52</v>
      </c>
      <c r="D903" s="45">
        <v>0.15745600000000001</v>
      </c>
      <c r="E903" s="46">
        <v>7.3978799999999997E-2</v>
      </c>
      <c r="F903" s="46">
        <v>1.7380799999999998E-2</v>
      </c>
      <c r="G903" s="46">
        <v>1.70609E-3</v>
      </c>
      <c r="H903" s="44">
        <v>6.6879999999999995E-2</v>
      </c>
    </row>
    <row r="904" spans="2:8">
      <c r="B904" s="42">
        <v>2042</v>
      </c>
      <c r="C904" s="5" t="s">
        <v>52</v>
      </c>
      <c r="D904" s="45">
        <v>0.149004</v>
      </c>
      <c r="E904" s="46">
        <v>7.2889499999999996E-2</v>
      </c>
      <c r="F904" s="46">
        <v>1.6442700000000001E-2</v>
      </c>
      <c r="G904" s="46">
        <v>1.6155799999999999E-3</v>
      </c>
      <c r="H904" s="44">
        <v>7.1260299999999999E-2</v>
      </c>
    </row>
    <row r="905" spans="2:8">
      <c r="B905" s="42">
        <v>2043</v>
      </c>
      <c r="C905" s="5" t="s">
        <v>52</v>
      </c>
      <c r="D905" s="45">
        <v>0.14108699999999999</v>
      </c>
      <c r="E905" s="46">
        <v>7.1866600000000003E-2</v>
      </c>
      <c r="F905" s="46">
        <v>1.5566200000000001E-2</v>
      </c>
      <c r="G905" s="46">
        <v>1.5290799999999999E-3</v>
      </c>
      <c r="H905" s="44">
        <v>7.54132E-2</v>
      </c>
    </row>
    <row r="906" spans="2:8">
      <c r="B906" s="42">
        <v>2044</v>
      </c>
      <c r="C906" s="5" t="s">
        <v>52</v>
      </c>
      <c r="D906" s="45">
        <v>0.13466</v>
      </c>
      <c r="E906" s="46">
        <v>7.0940299999999998E-2</v>
      </c>
      <c r="F906" s="46">
        <v>1.4862999999999999E-2</v>
      </c>
      <c r="G906" s="46">
        <v>1.44703E-3</v>
      </c>
      <c r="H906" s="44">
        <v>7.8992699999999999E-2</v>
      </c>
    </row>
    <row r="907" spans="2:8">
      <c r="B907" s="42">
        <v>2045</v>
      </c>
      <c r="C907" s="5" t="s">
        <v>52</v>
      </c>
      <c r="D907" s="45">
        <v>0.12884399999999999</v>
      </c>
      <c r="E907" s="46">
        <v>7.0032800000000006E-2</v>
      </c>
      <c r="F907" s="46">
        <v>1.42288E-2</v>
      </c>
      <c r="G907" s="46">
        <v>1.3667900000000001E-3</v>
      </c>
      <c r="H907" s="44">
        <v>8.2386000000000001E-2</v>
      </c>
    </row>
    <row r="908" spans="2:8">
      <c r="B908" s="42">
        <v>2046</v>
      </c>
      <c r="C908" s="5" t="s">
        <v>52</v>
      </c>
      <c r="D908" s="45">
        <v>0.124598</v>
      </c>
      <c r="E908" s="46">
        <v>6.9319599999999995E-2</v>
      </c>
      <c r="F908" s="46">
        <v>1.37749E-2</v>
      </c>
      <c r="G908" s="46">
        <v>1.2899299999999999E-3</v>
      </c>
      <c r="H908" s="44">
        <v>8.5268499999999997E-2</v>
      </c>
    </row>
    <row r="909" spans="2:8">
      <c r="B909" s="42">
        <v>2047</v>
      </c>
      <c r="C909" s="5" t="s">
        <v>52</v>
      </c>
      <c r="D909" s="45">
        <v>0.12130100000000001</v>
      </c>
      <c r="E909" s="46">
        <v>6.8744399999999997E-2</v>
      </c>
      <c r="F909" s="46">
        <v>1.34296E-2</v>
      </c>
      <c r="G909" s="46">
        <v>1.21619E-3</v>
      </c>
      <c r="H909" s="44">
        <v>8.7791999999999995E-2</v>
      </c>
    </row>
    <row r="910" spans="2:8">
      <c r="B910" s="42">
        <v>2048</v>
      </c>
      <c r="C910" s="5" t="s">
        <v>52</v>
      </c>
      <c r="D910" s="45">
        <v>0.11909</v>
      </c>
      <c r="E910" s="46">
        <v>6.8330500000000002E-2</v>
      </c>
      <c r="F910" s="46">
        <v>1.32087E-2</v>
      </c>
      <c r="G910" s="46">
        <v>1.1476399999999999E-3</v>
      </c>
      <c r="H910" s="44">
        <v>8.9833300000000005E-2</v>
      </c>
    </row>
    <row r="911" spans="2:8">
      <c r="B911" s="42">
        <v>2049</v>
      </c>
      <c r="C911" s="5" t="s">
        <v>52</v>
      </c>
      <c r="D911" s="45">
        <v>0.118092</v>
      </c>
      <c r="E911" s="46">
        <v>6.8217600000000003E-2</v>
      </c>
      <c r="F911" s="46">
        <v>1.3126799999999999E-2</v>
      </c>
      <c r="G911" s="46">
        <v>1.08724E-3</v>
      </c>
      <c r="H911" s="44">
        <v>9.1288800000000003E-2</v>
      </c>
    </row>
    <row r="912" spans="2:8">
      <c r="B912" s="42">
        <v>2050</v>
      </c>
      <c r="C912" s="5" t="s">
        <v>52</v>
      </c>
      <c r="D912" s="45">
        <v>0.116701</v>
      </c>
      <c r="E912" s="46">
        <v>6.8282399999999993E-2</v>
      </c>
      <c r="F912" s="46">
        <v>1.2998600000000001E-2</v>
      </c>
      <c r="G912" s="46">
        <v>1.0275200000000001E-3</v>
      </c>
      <c r="H912" s="44">
        <v>9.3041799999999994E-2</v>
      </c>
    </row>
    <row r="913" spans="2:8">
      <c r="B913" s="42">
        <v>2025</v>
      </c>
      <c r="C913" s="5" t="s">
        <v>53</v>
      </c>
      <c r="D913" s="45">
        <v>5.4692200000000003E-2</v>
      </c>
      <c r="E913" s="46">
        <v>3.03843E-2</v>
      </c>
      <c r="F913" s="46">
        <v>6.1212000000000003E-3</v>
      </c>
      <c r="G913" s="46">
        <v>1.0357999999999999E-3</v>
      </c>
      <c r="H913" s="44">
        <v>7.0244999999999997E-4</v>
      </c>
    </row>
    <row r="914" spans="2:8">
      <c r="B914" s="42">
        <v>2026</v>
      </c>
      <c r="C914" s="5" t="s">
        <v>53</v>
      </c>
      <c r="D914" s="45">
        <v>5.3782400000000001E-2</v>
      </c>
      <c r="E914" s="46">
        <v>2.9877299999999999E-2</v>
      </c>
      <c r="F914" s="46">
        <v>6.02003E-3</v>
      </c>
      <c r="G914" s="46">
        <v>1.0099900000000001E-3</v>
      </c>
      <c r="H914" s="44">
        <v>9.8476000000000011E-4</v>
      </c>
    </row>
    <row r="915" spans="2:8">
      <c r="B915" s="42">
        <v>2027</v>
      </c>
      <c r="C915" s="5" t="s">
        <v>53</v>
      </c>
      <c r="D915" s="45">
        <v>5.2707999999999998E-2</v>
      </c>
      <c r="E915" s="46">
        <v>2.9257600000000002E-2</v>
      </c>
      <c r="F915" s="46">
        <v>5.8994900000000003E-3</v>
      </c>
      <c r="G915" s="46">
        <v>1.0130499999999999E-3</v>
      </c>
      <c r="H915" s="44">
        <v>1.4076900000000001E-3</v>
      </c>
    </row>
    <row r="916" spans="2:8">
      <c r="B916" s="42">
        <v>2028</v>
      </c>
      <c r="C916" s="5" t="s">
        <v>53</v>
      </c>
      <c r="D916" s="45">
        <v>5.1436799999999998E-2</v>
      </c>
      <c r="E916" s="46">
        <v>2.88607E-2</v>
      </c>
      <c r="F916" s="46">
        <v>5.7566700000000002E-3</v>
      </c>
      <c r="G916" s="46">
        <v>7.6882000000000003E-4</v>
      </c>
      <c r="H916" s="44">
        <v>1.9061900000000001E-3</v>
      </c>
    </row>
    <row r="917" spans="2:8">
      <c r="B917" s="42">
        <v>2029</v>
      </c>
      <c r="C917" s="5" t="s">
        <v>53</v>
      </c>
      <c r="D917" s="45">
        <v>4.9876299999999998E-2</v>
      </c>
      <c r="E917" s="46">
        <v>2.8118000000000001E-2</v>
      </c>
      <c r="F917" s="46">
        <v>5.5807799999999996E-3</v>
      </c>
      <c r="G917" s="46">
        <v>7.9991000000000003E-4</v>
      </c>
      <c r="H917" s="44">
        <v>2.55098E-3</v>
      </c>
    </row>
    <row r="918" spans="2:8">
      <c r="B918" s="42">
        <v>2030</v>
      </c>
      <c r="C918" s="5" t="s">
        <v>53</v>
      </c>
      <c r="D918" s="45">
        <v>4.8138800000000002E-2</v>
      </c>
      <c r="E918" s="46">
        <v>2.72856E-2</v>
      </c>
      <c r="F918" s="46">
        <v>5.38471E-3</v>
      </c>
      <c r="G918" s="46">
        <v>8.2481999999999998E-4</v>
      </c>
      <c r="H918" s="44">
        <v>3.3064499999999998E-3</v>
      </c>
    </row>
    <row r="919" spans="2:8">
      <c r="B919" s="42">
        <v>2031</v>
      </c>
      <c r="C919" s="5" t="s">
        <v>53</v>
      </c>
      <c r="D919" s="45">
        <v>4.62418E-2</v>
      </c>
      <c r="E919" s="46">
        <v>2.6487199999999999E-2</v>
      </c>
      <c r="F919" s="46">
        <v>5.1702900000000001E-3</v>
      </c>
      <c r="G919" s="46">
        <v>8.2961000000000005E-4</v>
      </c>
      <c r="H919" s="44">
        <v>4.1472599999999998E-3</v>
      </c>
    </row>
    <row r="920" spans="2:8">
      <c r="B920" s="42">
        <v>2032</v>
      </c>
      <c r="C920" s="5" t="s">
        <v>53</v>
      </c>
      <c r="D920" s="45">
        <v>4.4167999999999999E-2</v>
      </c>
      <c r="E920" s="46">
        <v>2.5664900000000001E-2</v>
      </c>
      <c r="F920" s="46">
        <v>4.93546E-3</v>
      </c>
      <c r="G920" s="46">
        <v>8.0060999999999999E-4</v>
      </c>
      <c r="H920" s="44">
        <v>5.1824999999999996E-3</v>
      </c>
    </row>
    <row r="921" spans="2:8">
      <c r="B921" s="42">
        <v>2033</v>
      </c>
      <c r="C921" s="5" t="s">
        <v>53</v>
      </c>
      <c r="D921" s="45">
        <v>4.2248500000000001E-2</v>
      </c>
      <c r="E921" s="46">
        <v>2.4809399999999999E-2</v>
      </c>
      <c r="F921" s="46">
        <v>4.71829E-3</v>
      </c>
      <c r="G921" s="46">
        <v>7.8998000000000002E-4</v>
      </c>
      <c r="H921" s="44">
        <v>6.1783799999999998E-3</v>
      </c>
    </row>
    <row r="922" spans="2:8">
      <c r="B922" s="42">
        <v>2034</v>
      </c>
      <c r="C922" s="5" t="s">
        <v>53</v>
      </c>
      <c r="D922" s="45">
        <v>4.04669E-2</v>
      </c>
      <c r="E922" s="46">
        <v>2.3955799999999999E-2</v>
      </c>
      <c r="F922" s="46">
        <v>4.5170200000000001E-3</v>
      </c>
      <c r="G922" s="46">
        <v>7.5243E-4</v>
      </c>
      <c r="H922" s="44">
        <v>7.13542E-3</v>
      </c>
    </row>
    <row r="923" spans="2:8">
      <c r="B923" s="42">
        <v>2035</v>
      </c>
      <c r="C923" s="5" t="s">
        <v>53</v>
      </c>
      <c r="D923" s="45">
        <v>3.8776400000000003E-2</v>
      </c>
      <c r="E923" s="46">
        <v>2.3159900000000001E-2</v>
      </c>
      <c r="F923" s="46">
        <v>4.3263399999999997E-3</v>
      </c>
      <c r="G923" s="46">
        <v>7.1339999999999999E-4</v>
      </c>
      <c r="H923" s="44">
        <v>8.0431400000000007E-3</v>
      </c>
    </row>
    <row r="924" spans="2:8">
      <c r="B924" s="42">
        <v>2036</v>
      </c>
      <c r="C924" s="5" t="s">
        <v>53</v>
      </c>
      <c r="D924" s="45">
        <v>3.7022899999999997E-2</v>
      </c>
      <c r="E924" s="46">
        <v>2.2360600000000001E-2</v>
      </c>
      <c r="F924" s="46">
        <v>4.1284199999999998E-3</v>
      </c>
      <c r="G924" s="46">
        <v>6.7478000000000004E-4</v>
      </c>
      <c r="H924" s="44">
        <v>8.9529599999999994E-3</v>
      </c>
    </row>
    <row r="925" spans="2:8">
      <c r="B925" s="42">
        <v>2037</v>
      </c>
      <c r="C925" s="5" t="s">
        <v>53</v>
      </c>
      <c r="D925" s="45">
        <v>3.5284200000000002E-2</v>
      </c>
      <c r="E925" s="46">
        <v>2.16557E-2</v>
      </c>
      <c r="F925" s="46">
        <v>3.9321699999999996E-3</v>
      </c>
      <c r="G925" s="46">
        <v>6.3801000000000005E-4</v>
      </c>
      <c r="H925" s="44">
        <v>9.8881999999999998E-3</v>
      </c>
    </row>
    <row r="926" spans="2:8">
      <c r="B926" s="42">
        <v>2038</v>
      </c>
      <c r="C926" s="5" t="s">
        <v>53</v>
      </c>
      <c r="D926" s="45">
        <v>3.3493700000000001E-2</v>
      </c>
      <c r="E926" s="46">
        <v>2.10593E-2</v>
      </c>
      <c r="F926" s="46">
        <v>3.7301700000000001E-3</v>
      </c>
      <c r="G926" s="46">
        <v>6.0453999999999998E-4</v>
      </c>
      <c r="H926" s="44">
        <v>1.08498E-2</v>
      </c>
    </row>
    <row r="927" spans="2:8">
      <c r="B927" s="42">
        <v>2039</v>
      </c>
      <c r="C927" s="5" t="s">
        <v>53</v>
      </c>
      <c r="D927" s="45">
        <v>3.1702399999999999E-2</v>
      </c>
      <c r="E927" s="46">
        <v>2.0465299999999999E-2</v>
      </c>
      <c r="F927" s="46">
        <v>3.5284000000000001E-3</v>
      </c>
      <c r="G927" s="46">
        <v>5.7337000000000002E-4</v>
      </c>
      <c r="H927" s="44">
        <v>1.1809800000000001E-2</v>
      </c>
    </row>
    <row r="928" spans="2:8">
      <c r="B928" s="42">
        <v>2040</v>
      </c>
      <c r="C928" s="5" t="s">
        <v>53</v>
      </c>
      <c r="D928" s="45">
        <v>3.0039400000000001E-2</v>
      </c>
      <c r="E928" s="46">
        <v>1.99545E-2</v>
      </c>
      <c r="F928" s="46">
        <v>3.3412799999999999E-3</v>
      </c>
      <c r="G928" s="46">
        <v>5.4230000000000001E-4</v>
      </c>
      <c r="H928" s="44">
        <v>1.27461E-2</v>
      </c>
    </row>
    <row r="929" spans="2:8">
      <c r="B929" s="42">
        <v>2041</v>
      </c>
      <c r="C929" s="5" t="s">
        <v>53</v>
      </c>
      <c r="D929" s="45">
        <v>2.8458899999999999E-2</v>
      </c>
      <c r="E929" s="46">
        <v>1.9506699999999998E-2</v>
      </c>
      <c r="F929" s="46">
        <v>3.1636799999999999E-3</v>
      </c>
      <c r="G929" s="46">
        <v>5.1269E-4</v>
      </c>
      <c r="H929" s="44">
        <v>1.36621E-2</v>
      </c>
    </row>
    <row r="930" spans="2:8">
      <c r="B930" s="42">
        <v>2042</v>
      </c>
      <c r="C930" s="5" t="s">
        <v>53</v>
      </c>
      <c r="D930" s="45">
        <v>2.6966899999999999E-2</v>
      </c>
      <c r="E930" s="46">
        <v>1.9111400000000001E-2</v>
      </c>
      <c r="F930" s="46">
        <v>2.9962399999999998E-3</v>
      </c>
      <c r="G930" s="46">
        <v>4.8484E-4</v>
      </c>
      <c r="H930" s="44">
        <v>1.4555200000000001E-2</v>
      </c>
    </row>
    <row r="931" spans="2:8">
      <c r="B931" s="42">
        <v>2043</v>
      </c>
      <c r="C931" s="5" t="s">
        <v>53</v>
      </c>
      <c r="D931" s="45">
        <v>2.55669E-2</v>
      </c>
      <c r="E931" s="46">
        <v>1.8741500000000001E-2</v>
      </c>
      <c r="F931" s="46">
        <v>2.8394200000000001E-3</v>
      </c>
      <c r="G931" s="46">
        <v>4.5822000000000001E-4</v>
      </c>
      <c r="H931" s="44">
        <v>1.5403699999999999E-2</v>
      </c>
    </row>
    <row r="932" spans="2:8">
      <c r="B932" s="42">
        <v>2044</v>
      </c>
      <c r="C932" s="5" t="s">
        <v>53</v>
      </c>
      <c r="D932" s="45">
        <v>2.4439800000000001E-2</v>
      </c>
      <c r="E932" s="46">
        <v>1.84005E-2</v>
      </c>
      <c r="F932" s="46">
        <v>2.7142799999999999E-3</v>
      </c>
      <c r="G932" s="46">
        <v>4.3295999999999997E-4</v>
      </c>
      <c r="H932" s="44">
        <v>1.61396E-2</v>
      </c>
    </row>
    <row r="933" spans="2:8">
      <c r="B933" s="42">
        <v>2045</v>
      </c>
      <c r="C933" s="5" t="s">
        <v>53</v>
      </c>
      <c r="D933" s="45">
        <v>2.34247E-2</v>
      </c>
      <c r="E933" s="46">
        <v>1.80769E-2</v>
      </c>
      <c r="F933" s="46">
        <v>2.6018199999999999E-3</v>
      </c>
      <c r="G933" s="46">
        <v>4.0859000000000002E-4</v>
      </c>
      <c r="H933" s="44">
        <v>1.6832900000000001E-2</v>
      </c>
    </row>
    <row r="934" spans="2:8">
      <c r="B934" s="42">
        <v>2046</v>
      </c>
      <c r="C934" s="5" t="s">
        <v>53</v>
      </c>
      <c r="D934" s="45">
        <v>2.26886E-2</v>
      </c>
      <c r="E934" s="46">
        <v>1.78059E-2</v>
      </c>
      <c r="F934" s="46">
        <v>2.5213800000000001E-3</v>
      </c>
      <c r="G934" s="46">
        <v>3.8523000000000002E-4</v>
      </c>
      <c r="H934" s="44">
        <v>1.7428300000000001E-2</v>
      </c>
    </row>
    <row r="935" spans="2:8">
      <c r="B935" s="42">
        <v>2047</v>
      </c>
      <c r="C935" s="5" t="s">
        <v>53</v>
      </c>
      <c r="D935" s="45">
        <v>2.2125700000000002E-2</v>
      </c>
      <c r="E935" s="46">
        <v>1.7573700000000001E-2</v>
      </c>
      <c r="F935" s="46">
        <v>2.4607600000000002E-3</v>
      </c>
      <c r="G935" s="46">
        <v>3.6278999999999999E-4</v>
      </c>
      <c r="H935" s="44">
        <v>1.79466E-2</v>
      </c>
    </row>
    <row r="936" spans="2:8">
      <c r="B936" s="42">
        <v>2048</v>
      </c>
      <c r="C936" s="5" t="s">
        <v>53</v>
      </c>
      <c r="D936" s="45">
        <v>2.17532E-2</v>
      </c>
      <c r="E936" s="46">
        <v>1.7395000000000001E-2</v>
      </c>
      <c r="F936" s="46">
        <v>2.42194E-3</v>
      </c>
      <c r="G936" s="46">
        <v>3.4204999999999999E-4</v>
      </c>
      <c r="H936" s="44">
        <v>1.83614E-2</v>
      </c>
    </row>
    <row r="937" spans="2:8">
      <c r="B937" s="42">
        <v>2049</v>
      </c>
      <c r="C937" s="5" t="s">
        <v>53</v>
      </c>
      <c r="D937" s="45">
        <v>2.1607399999999999E-2</v>
      </c>
      <c r="E937" s="46">
        <v>1.7315199999999999E-2</v>
      </c>
      <c r="F937" s="46">
        <v>2.4091E-3</v>
      </c>
      <c r="G937" s="46">
        <v>3.2393E-4</v>
      </c>
      <c r="H937" s="44">
        <v>1.8648100000000001E-2</v>
      </c>
    </row>
    <row r="938" spans="2:8">
      <c r="B938" s="42">
        <v>2050</v>
      </c>
      <c r="C938" s="5" t="s">
        <v>53</v>
      </c>
      <c r="D938" s="45">
        <v>2.1396499999999999E-2</v>
      </c>
      <c r="E938" s="46">
        <v>1.7286800000000001E-2</v>
      </c>
      <c r="F938" s="46">
        <v>2.38858E-3</v>
      </c>
      <c r="G938" s="46">
        <v>3.0608000000000002E-4</v>
      </c>
      <c r="H938" s="44">
        <v>1.89876E-2</v>
      </c>
    </row>
    <row r="939" spans="2:8">
      <c r="B939" s="42">
        <v>2025</v>
      </c>
      <c r="C939" s="5" t="s">
        <v>54</v>
      </c>
      <c r="D939" s="45">
        <v>0.37017</v>
      </c>
      <c r="E939" s="46">
        <v>0.14458199999999999</v>
      </c>
      <c r="F939" s="46">
        <v>4.1552400000000003E-2</v>
      </c>
      <c r="G939" s="46">
        <v>4.8060100000000003E-3</v>
      </c>
      <c r="H939" s="44">
        <v>4.28759E-3</v>
      </c>
    </row>
    <row r="940" spans="2:8">
      <c r="B940" s="42">
        <v>2026</v>
      </c>
      <c r="C940" s="5" t="s">
        <v>54</v>
      </c>
      <c r="D940" s="45">
        <v>0.36409999999999998</v>
      </c>
      <c r="E940" s="46">
        <v>0.14199600000000001</v>
      </c>
      <c r="F940" s="46">
        <v>4.0872800000000001E-2</v>
      </c>
      <c r="G940" s="46">
        <v>4.6812399999999997E-3</v>
      </c>
      <c r="H940" s="44">
        <v>6.0294099999999998E-3</v>
      </c>
    </row>
    <row r="941" spans="2:8">
      <c r="B941" s="42">
        <v>2027</v>
      </c>
      <c r="C941" s="5" t="s">
        <v>54</v>
      </c>
      <c r="D941" s="45">
        <v>0.35693799999999998</v>
      </c>
      <c r="E941" s="46">
        <v>0.138877</v>
      </c>
      <c r="F941" s="46">
        <v>4.0064500000000003E-2</v>
      </c>
      <c r="G941" s="46">
        <v>4.6890400000000002E-3</v>
      </c>
      <c r="H941" s="44">
        <v>8.6946699999999998E-3</v>
      </c>
    </row>
    <row r="942" spans="2:8">
      <c r="B942" s="42">
        <v>2028</v>
      </c>
      <c r="C942" s="5" t="s">
        <v>54</v>
      </c>
      <c r="D942" s="45">
        <v>0.34843499999999999</v>
      </c>
      <c r="E942" s="46">
        <v>0.13682900000000001</v>
      </c>
      <c r="F942" s="46">
        <v>3.9104399999999997E-2</v>
      </c>
      <c r="G942" s="46">
        <v>3.5534E-3</v>
      </c>
      <c r="H942" s="44">
        <v>1.17924E-2</v>
      </c>
    </row>
    <row r="943" spans="2:8">
      <c r="B943" s="42">
        <v>2029</v>
      </c>
      <c r="C943" s="5" t="s">
        <v>54</v>
      </c>
      <c r="D943" s="45">
        <v>0.33792699999999998</v>
      </c>
      <c r="E943" s="46">
        <v>0.133295</v>
      </c>
      <c r="F943" s="46">
        <v>3.7914900000000001E-2</v>
      </c>
      <c r="G943" s="46">
        <v>3.69316E-3</v>
      </c>
      <c r="H943" s="44">
        <v>1.5758299999999999E-2</v>
      </c>
    </row>
    <row r="944" spans="2:8">
      <c r="B944" s="42">
        <v>2030</v>
      </c>
      <c r="C944" s="5" t="s">
        <v>54</v>
      </c>
      <c r="D944" s="45">
        <v>0.32618900000000001</v>
      </c>
      <c r="E944" s="46">
        <v>0.12937199999999999</v>
      </c>
      <c r="F944" s="46">
        <v>3.6585300000000001E-2</v>
      </c>
      <c r="G944" s="46">
        <v>3.8062299999999999E-3</v>
      </c>
      <c r="H944" s="44">
        <v>2.0311200000000001E-2</v>
      </c>
    </row>
    <row r="945" spans="2:8">
      <c r="B945" s="42">
        <v>2031</v>
      </c>
      <c r="C945" s="5" t="s">
        <v>54</v>
      </c>
      <c r="D945" s="45">
        <v>0.31331199999999998</v>
      </c>
      <c r="E945" s="46">
        <v>0.12552099999999999</v>
      </c>
      <c r="F945" s="46">
        <v>3.5124700000000002E-2</v>
      </c>
      <c r="G945" s="46">
        <v>3.8225199999999998E-3</v>
      </c>
      <c r="H945" s="44">
        <v>2.5532099999999999E-2</v>
      </c>
    </row>
    <row r="946" spans="2:8">
      <c r="B946" s="42">
        <v>2032</v>
      </c>
      <c r="C946" s="5" t="s">
        <v>54</v>
      </c>
      <c r="D946" s="45">
        <v>0.29915700000000001</v>
      </c>
      <c r="E946" s="46">
        <v>0.1215</v>
      </c>
      <c r="F946" s="46">
        <v>3.3516999999999998E-2</v>
      </c>
      <c r="G946" s="46">
        <v>3.68031E-3</v>
      </c>
      <c r="H946" s="44">
        <v>3.1899400000000001E-2</v>
      </c>
    </row>
    <row r="947" spans="2:8">
      <c r="B947" s="42">
        <v>2033</v>
      </c>
      <c r="C947" s="5" t="s">
        <v>54</v>
      </c>
      <c r="D947" s="45">
        <v>0.286078</v>
      </c>
      <c r="E947" s="46">
        <v>0.117412</v>
      </c>
      <c r="F947" s="46">
        <v>3.20328E-2</v>
      </c>
      <c r="G947" s="46">
        <v>3.6254500000000001E-3</v>
      </c>
      <c r="H947" s="44">
        <v>3.7984999999999998E-2</v>
      </c>
    </row>
    <row r="948" spans="2:8">
      <c r="B948" s="42">
        <v>2034</v>
      </c>
      <c r="C948" s="5" t="s">
        <v>54</v>
      </c>
      <c r="D948" s="45">
        <v>0.27398</v>
      </c>
      <c r="E948" s="46">
        <v>0.113342</v>
      </c>
      <c r="F948" s="46">
        <v>3.0661899999999999E-2</v>
      </c>
      <c r="G948" s="46">
        <v>3.4474800000000002E-3</v>
      </c>
      <c r="H948" s="44">
        <v>4.3834600000000001E-2</v>
      </c>
    </row>
    <row r="949" spans="2:8">
      <c r="B949" s="42">
        <v>2035</v>
      </c>
      <c r="C949" s="5" t="s">
        <v>54</v>
      </c>
      <c r="D949" s="45">
        <v>0.26264900000000002</v>
      </c>
      <c r="E949" s="46">
        <v>0.109579</v>
      </c>
      <c r="F949" s="46">
        <v>2.938E-2</v>
      </c>
      <c r="G949" s="46">
        <v>3.2641800000000002E-3</v>
      </c>
      <c r="H949" s="44">
        <v>4.9279099999999999E-2</v>
      </c>
    </row>
    <row r="950" spans="2:8">
      <c r="B950" s="42">
        <v>2036</v>
      </c>
      <c r="C950" s="5" t="s">
        <v>54</v>
      </c>
      <c r="D950" s="45">
        <v>0.25086000000000003</v>
      </c>
      <c r="E950" s="46">
        <v>0.105833</v>
      </c>
      <c r="F950" s="46">
        <v>2.80456E-2</v>
      </c>
      <c r="G950" s="46">
        <v>3.0844499999999999E-3</v>
      </c>
      <c r="H950" s="44">
        <v>5.4773000000000002E-2</v>
      </c>
    </row>
    <row r="951" spans="2:8">
      <c r="B951" s="42">
        <v>2037</v>
      </c>
      <c r="C951" s="5" t="s">
        <v>54</v>
      </c>
      <c r="D951" s="45">
        <v>0.239175</v>
      </c>
      <c r="E951" s="46">
        <v>0.10255599999999999</v>
      </c>
      <c r="F951" s="46">
        <v>2.6723E-2</v>
      </c>
      <c r="G951" s="46">
        <v>2.9144499999999999E-3</v>
      </c>
      <c r="H951" s="44">
        <v>6.0422299999999998E-2</v>
      </c>
    </row>
    <row r="952" spans="2:8">
      <c r="B952" s="42">
        <v>2038</v>
      </c>
      <c r="C952" s="5" t="s">
        <v>54</v>
      </c>
      <c r="D952" s="45">
        <v>0.22717000000000001</v>
      </c>
      <c r="E952" s="46">
        <v>9.9819900000000003E-2</v>
      </c>
      <c r="F952" s="46">
        <v>2.5365200000000001E-2</v>
      </c>
      <c r="G952" s="46">
        <v>2.7609900000000001E-3</v>
      </c>
      <c r="H952" s="44">
        <v>6.6268599999999997E-2</v>
      </c>
    </row>
    <row r="953" spans="2:8">
      <c r="B953" s="42">
        <v>2039</v>
      </c>
      <c r="C953" s="5" t="s">
        <v>54</v>
      </c>
      <c r="D953" s="45">
        <v>0.215145</v>
      </c>
      <c r="E953" s="46">
        <v>9.7137399999999999E-2</v>
      </c>
      <c r="F953" s="46">
        <v>2.4007299999999999E-2</v>
      </c>
      <c r="G953" s="46">
        <v>2.6198599999999999E-3</v>
      </c>
      <c r="H953" s="44">
        <v>7.2121699999999997E-2</v>
      </c>
    </row>
    <row r="954" spans="2:8">
      <c r="B954" s="42">
        <v>2040</v>
      </c>
      <c r="C954" s="5" t="s">
        <v>54</v>
      </c>
      <c r="D954" s="45">
        <v>0.20388800000000001</v>
      </c>
      <c r="E954" s="46">
        <v>9.4875000000000001E-2</v>
      </c>
      <c r="F954" s="46">
        <v>2.2737199999999999E-2</v>
      </c>
      <c r="G954" s="46">
        <v>2.4801100000000002E-3</v>
      </c>
      <c r="H954" s="44">
        <v>7.7847899999999998E-2</v>
      </c>
    </row>
    <row r="955" spans="2:8">
      <c r="B955" s="42">
        <v>2041</v>
      </c>
      <c r="C955" s="5" t="s">
        <v>54</v>
      </c>
      <c r="D955" s="45">
        <v>0.19308</v>
      </c>
      <c r="E955" s="46">
        <v>9.2938499999999993E-2</v>
      </c>
      <c r="F955" s="46">
        <v>2.1518900000000001E-2</v>
      </c>
      <c r="G955" s="46">
        <v>2.3475200000000001E-3</v>
      </c>
      <c r="H955" s="44">
        <v>8.3479399999999995E-2</v>
      </c>
    </row>
    <row r="956" spans="2:8">
      <c r="B956" s="42">
        <v>2042</v>
      </c>
      <c r="C956" s="5" t="s">
        <v>54</v>
      </c>
      <c r="D956" s="45">
        <v>0.182862</v>
      </c>
      <c r="E956" s="46">
        <v>9.1266899999999998E-2</v>
      </c>
      <c r="F956" s="46">
        <v>2.0368600000000001E-2</v>
      </c>
      <c r="G956" s="46">
        <v>2.2236500000000002E-3</v>
      </c>
      <c r="H956" s="44">
        <v>8.8959499999999997E-2</v>
      </c>
    </row>
    <row r="957" spans="2:8">
      <c r="B957" s="42">
        <v>2043</v>
      </c>
      <c r="C957" s="5" t="s">
        <v>54</v>
      </c>
      <c r="D957" s="45">
        <v>0.17325499999999999</v>
      </c>
      <c r="E957" s="46">
        <v>8.9674900000000002E-2</v>
      </c>
      <c r="F957" s="46">
        <v>1.9288699999999999E-2</v>
      </c>
      <c r="G957" s="46">
        <v>2.1048799999999999E-3</v>
      </c>
      <c r="H957" s="44">
        <v>9.4179299999999994E-2</v>
      </c>
    </row>
    <row r="958" spans="2:8">
      <c r="B958" s="42">
        <v>2044</v>
      </c>
      <c r="C958" s="5" t="s">
        <v>54</v>
      </c>
      <c r="D958" s="45">
        <v>0.16555600000000001</v>
      </c>
      <c r="E958" s="46">
        <v>8.8206499999999993E-2</v>
      </c>
      <c r="F958" s="46">
        <v>1.84303E-2</v>
      </c>
      <c r="G958" s="46">
        <v>1.9919600000000001E-3</v>
      </c>
      <c r="H958" s="44">
        <v>9.8666000000000004E-2</v>
      </c>
    </row>
    <row r="959" spans="2:8">
      <c r="B959" s="42">
        <v>2045</v>
      </c>
      <c r="C959" s="5" t="s">
        <v>54</v>
      </c>
      <c r="D959" s="45">
        <v>0.158583</v>
      </c>
      <c r="E959" s="46">
        <v>8.6712300000000006E-2</v>
      </c>
      <c r="F959" s="46">
        <v>1.76539E-2</v>
      </c>
      <c r="G959" s="46">
        <v>1.88013E-3</v>
      </c>
      <c r="H959" s="44">
        <v>0.102948</v>
      </c>
    </row>
    <row r="960" spans="2:8">
      <c r="B960" s="42">
        <v>2046</v>
      </c>
      <c r="C960" s="5" t="s">
        <v>54</v>
      </c>
      <c r="D960" s="45">
        <v>0.15350800000000001</v>
      </c>
      <c r="E960" s="46">
        <v>8.5446099999999997E-2</v>
      </c>
      <c r="F960" s="46">
        <v>1.70954E-2</v>
      </c>
      <c r="G960" s="46">
        <v>1.77239E-3</v>
      </c>
      <c r="H960" s="44">
        <v>0.106624</v>
      </c>
    </row>
    <row r="961" spans="2:8">
      <c r="B961" s="42">
        <v>2047</v>
      </c>
      <c r="C961" s="5" t="s">
        <v>54</v>
      </c>
      <c r="D961" s="45">
        <v>0.149592</v>
      </c>
      <c r="E961" s="46">
        <v>8.4340100000000001E-2</v>
      </c>
      <c r="F961" s="46">
        <v>1.66695E-2</v>
      </c>
      <c r="G961" s="46">
        <v>1.66826E-3</v>
      </c>
      <c r="H961" s="44">
        <v>0.109877</v>
      </c>
    </row>
    <row r="962" spans="2:8">
      <c r="B962" s="42">
        <v>2048</v>
      </c>
      <c r="C962" s="5" t="s">
        <v>54</v>
      </c>
      <c r="D962" s="45">
        <v>0.14701900000000001</v>
      </c>
      <c r="E962" s="46">
        <v>8.3414299999999997E-2</v>
      </c>
      <c r="F962" s="46">
        <v>1.63973E-2</v>
      </c>
      <c r="G962" s="46">
        <v>1.57044E-3</v>
      </c>
      <c r="H962" s="44">
        <v>0.11254699999999999</v>
      </c>
    </row>
    <row r="963" spans="2:8">
      <c r="B963" s="42">
        <v>2049</v>
      </c>
      <c r="C963" s="5" t="s">
        <v>54</v>
      </c>
      <c r="D963" s="45">
        <v>0.14599599999999999</v>
      </c>
      <c r="E963" s="46">
        <v>8.2858100000000004E-2</v>
      </c>
      <c r="F963" s="46">
        <v>1.63026E-2</v>
      </c>
      <c r="G963" s="46">
        <v>1.4832300000000001E-3</v>
      </c>
      <c r="H963" s="44">
        <v>0.114486</v>
      </c>
    </row>
    <row r="964" spans="2:8">
      <c r="B964" s="42">
        <v>2050</v>
      </c>
      <c r="C964" s="5" t="s">
        <v>54</v>
      </c>
      <c r="D964" s="45">
        <v>0.14450099999999999</v>
      </c>
      <c r="E964" s="46">
        <v>8.26683E-2</v>
      </c>
      <c r="F964" s="46">
        <v>1.6152400000000001E-2</v>
      </c>
      <c r="G964" s="46">
        <v>1.40018E-3</v>
      </c>
      <c r="H964" s="44">
        <v>0.116691</v>
      </c>
    </row>
    <row r="965" spans="2:8">
      <c r="B965" s="42">
        <v>2025</v>
      </c>
      <c r="C965" s="5" t="s">
        <v>55</v>
      </c>
      <c r="D965" s="45">
        <v>1.5524500000000001</v>
      </c>
      <c r="E965" s="46">
        <v>0.74687899999999996</v>
      </c>
      <c r="F965" s="46">
        <v>0.17504400000000001</v>
      </c>
      <c r="G965" s="46">
        <v>2.2695400000000001E-2</v>
      </c>
      <c r="H965" s="44">
        <v>2.04727E-2</v>
      </c>
    </row>
    <row r="966" spans="2:8">
      <c r="B966" s="42">
        <v>2026</v>
      </c>
      <c r="C966" s="5" t="s">
        <v>55</v>
      </c>
      <c r="D966" s="45">
        <v>1.52563</v>
      </c>
      <c r="E966" s="46">
        <v>0.73345000000000005</v>
      </c>
      <c r="F966" s="46">
        <v>0.17200599999999999</v>
      </c>
      <c r="G966" s="46">
        <v>2.2109299999999998E-2</v>
      </c>
      <c r="H966" s="44">
        <v>2.87402E-2</v>
      </c>
    </row>
    <row r="967" spans="2:8">
      <c r="B967" s="42">
        <v>2027</v>
      </c>
      <c r="C967" s="5" t="s">
        <v>55</v>
      </c>
      <c r="D967" s="45">
        <v>1.4952000000000001</v>
      </c>
      <c r="E967" s="46">
        <v>0.71776499999999999</v>
      </c>
      <c r="F967" s="46">
        <v>0.168541</v>
      </c>
      <c r="G967" s="46">
        <v>2.2144899999999999E-2</v>
      </c>
      <c r="H967" s="44">
        <v>4.0688700000000001E-2</v>
      </c>
    </row>
    <row r="968" spans="2:8">
      <c r="B968" s="42">
        <v>2028</v>
      </c>
      <c r="C968" s="5" t="s">
        <v>55</v>
      </c>
      <c r="D968" s="45">
        <v>1.4591400000000001</v>
      </c>
      <c r="E968" s="46">
        <v>0.70680500000000002</v>
      </c>
      <c r="F968" s="46">
        <v>0.16444</v>
      </c>
      <c r="G968" s="46">
        <v>1.6770400000000001E-2</v>
      </c>
      <c r="H968" s="44">
        <v>5.4854399999999998E-2</v>
      </c>
    </row>
    <row r="969" spans="2:8">
      <c r="B969" s="42">
        <v>2029</v>
      </c>
      <c r="C969" s="5" t="s">
        <v>55</v>
      </c>
      <c r="D969" s="45">
        <v>1.4147099999999999</v>
      </c>
      <c r="E969" s="46">
        <v>0.688801</v>
      </c>
      <c r="F969" s="46">
        <v>0.15937799999999999</v>
      </c>
      <c r="G969" s="46">
        <v>1.7405500000000001E-2</v>
      </c>
      <c r="H969" s="44">
        <v>7.3067199999999999E-2</v>
      </c>
    </row>
    <row r="970" spans="2:8">
      <c r="B970" s="42">
        <v>2030</v>
      </c>
      <c r="C970" s="5" t="s">
        <v>55</v>
      </c>
      <c r="D970" s="45">
        <v>1.36514</v>
      </c>
      <c r="E970" s="46">
        <v>0.66828100000000001</v>
      </c>
      <c r="F970" s="46">
        <v>0.15373200000000001</v>
      </c>
      <c r="G970" s="46">
        <v>1.789E-2</v>
      </c>
      <c r="H970" s="44">
        <v>9.4387700000000005E-2</v>
      </c>
    </row>
    <row r="971" spans="2:8">
      <c r="B971" s="42">
        <v>2031</v>
      </c>
      <c r="C971" s="5" t="s">
        <v>55</v>
      </c>
      <c r="D971" s="45">
        <v>1.3107599999999999</v>
      </c>
      <c r="E971" s="46">
        <v>0.64895499999999995</v>
      </c>
      <c r="F971" s="46">
        <v>0.147533</v>
      </c>
      <c r="G971" s="46">
        <v>1.7934100000000001E-2</v>
      </c>
      <c r="H971" s="44">
        <v>0.11812400000000001</v>
      </c>
    </row>
    <row r="972" spans="2:8">
      <c r="B972" s="42">
        <v>2032</v>
      </c>
      <c r="C972" s="5" t="s">
        <v>55</v>
      </c>
      <c r="D972" s="45">
        <v>1.2512399999999999</v>
      </c>
      <c r="E972" s="46">
        <v>0.63043899999999997</v>
      </c>
      <c r="F972" s="46">
        <v>0.14074400000000001</v>
      </c>
      <c r="G972" s="46">
        <v>1.7287299999999999E-2</v>
      </c>
      <c r="H972" s="44">
        <v>0.14568800000000001</v>
      </c>
    </row>
    <row r="973" spans="2:8">
      <c r="B973" s="42">
        <v>2033</v>
      </c>
      <c r="C973" s="5" t="s">
        <v>55</v>
      </c>
      <c r="D973" s="45">
        <v>1.1962900000000001</v>
      </c>
      <c r="E973" s="46">
        <v>0.611267</v>
      </c>
      <c r="F973" s="46">
        <v>0.13448099999999999</v>
      </c>
      <c r="G973" s="46">
        <v>1.7039800000000001E-2</v>
      </c>
      <c r="H973" s="44">
        <v>0.172041</v>
      </c>
    </row>
    <row r="974" spans="2:8">
      <c r="B974" s="42">
        <v>2034</v>
      </c>
      <c r="C974" s="5" t="s">
        <v>55</v>
      </c>
      <c r="D974" s="45">
        <v>1.1454899999999999</v>
      </c>
      <c r="E974" s="46">
        <v>0.59205799999999997</v>
      </c>
      <c r="F974" s="46">
        <v>0.12869800000000001</v>
      </c>
      <c r="G974" s="46">
        <v>1.6212299999999999E-2</v>
      </c>
      <c r="H974" s="44">
        <v>0.19733899999999999</v>
      </c>
    </row>
    <row r="975" spans="2:8">
      <c r="B975" s="42">
        <v>2035</v>
      </c>
      <c r="C975" s="5" t="s">
        <v>55</v>
      </c>
      <c r="D975" s="45">
        <v>1.0957399999999999</v>
      </c>
      <c r="E975" s="46">
        <v>0.57440999999999998</v>
      </c>
      <c r="F975" s="46">
        <v>0.123039</v>
      </c>
      <c r="G975" s="46">
        <v>1.5358800000000001E-2</v>
      </c>
      <c r="H975" s="44">
        <v>0.22190599999999999</v>
      </c>
    </row>
    <row r="976" spans="2:8">
      <c r="B976" s="42">
        <v>2036</v>
      </c>
      <c r="C976" s="5" t="s">
        <v>55</v>
      </c>
      <c r="D976" s="45">
        <v>1.0438799999999999</v>
      </c>
      <c r="E976" s="46">
        <v>0.55666000000000004</v>
      </c>
      <c r="F976" s="46">
        <v>0.11713800000000001</v>
      </c>
      <c r="G976" s="46">
        <v>1.4520099999999999E-2</v>
      </c>
      <c r="H976" s="44">
        <v>0.24670300000000001</v>
      </c>
    </row>
    <row r="977" spans="2:8">
      <c r="B977" s="42">
        <v>2037</v>
      </c>
      <c r="C977" s="5" t="s">
        <v>55</v>
      </c>
      <c r="D977" s="45">
        <v>0.99246100000000004</v>
      </c>
      <c r="E977" s="46">
        <v>0.54110800000000003</v>
      </c>
      <c r="F977" s="46">
        <v>0.111289</v>
      </c>
      <c r="G977" s="46">
        <v>1.37243E-2</v>
      </c>
      <c r="H977" s="44">
        <v>0.27218500000000001</v>
      </c>
    </row>
    <row r="978" spans="2:8">
      <c r="B978" s="42">
        <v>2038</v>
      </c>
      <c r="C978" s="5" t="s">
        <v>55</v>
      </c>
      <c r="D978" s="45">
        <v>0.93981700000000001</v>
      </c>
      <c r="E978" s="46">
        <v>0.52791399999999999</v>
      </c>
      <c r="F978" s="46">
        <v>0.105306</v>
      </c>
      <c r="G978" s="46">
        <v>1.2999800000000001E-2</v>
      </c>
      <c r="H978" s="44">
        <v>0.298427</v>
      </c>
    </row>
    <row r="979" spans="2:8">
      <c r="B979" s="42">
        <v>2039</v>
      </c>
      <c r="C979" s="5" t="s">
        <v>55</v>
      </c>
      <c r="D979" s="45">
        <v>0.88710299999999997</v>
      </c>
      <c r="E979" s="46">
        <v>0.51477799999999996</v>
      </c>
      <c r="F979" s="46">
        <v>9.9324800000000005E-2</v>
      </c>
      <c r="G979" s="46">
        <v>1.2328799999999999E-2</v>
      </c>
      <c r="H979" s="44">
        <v>0.32467800000000002</v>
      </c>
    </row>
    <row r="980" spans="2:8">
      <c r="B980" s="42">
        <v>2040</v>
      </c>
      <c r="C980" s="5" t="s">
        <v>55</v>
      </c>
      <c r="D980" s="45">
        <v>0.83794599999999997</v>
      </c>
      <c r="E980" s="46">
        <v>0.50355399999999995</v>
      </c>
      <c r="F980" s="46">
        <v>9.3751899999999999E-2</v>
      </c>
      <c r="G980" s="46">
        <v>1.16618E-2</v>
      </c>
      <c r="H980" s="44">
        <v>0.35031699999999999</v>
      </c>
    </row>
    <row r="981" spans="2:8">
      <c r="B981" s="42">
        <v>2041</v>
      </c>
      <c r="C981" s="5" t="s">
        <v>55</v>
      </c>
      <c r="D981" s="45">
        <v>0.79123699999999997</v>
      </c>
      <c r="E981" s="46">
        <v>0.49385499999999999</v>
      </c>
      <c r="F981" s="46">
        <v>8.8461399999999996E-2</v>
      </c>
      <c r="G981" s="46">
        <v>1.10264E-2</v>
      </c>
      <c r="H981" s="44">
        <v>0.37534400000000001</v>
      </c>
    </row>
    <row r="982" spans="2:8">
      <c r="B982" s="42">
        <v>2042</v>
      </c>
      <c r="C982" s="5" t="s">
        <v>55</v>
      </c>
      <c r="D982" s="45">
        <v>0.74711399999999994</v>
      </c>
      <c r="E982" s="46">
        <v>0.485348</v>
      </c>
      <c r="F982" s="46">
        <v>8.3467700000000006E-2</v>
      </c>
      <c r="G982" s="46">
        <v>1.0430399999999999E-2</v>
      </c>
      <c r="H982" s="44">
        <v>0.399702</v>
      </c>
    </row>
    <row r="983" spans="2:8">
      <c r="B983" s="42">
        <v>2043</v>
      </c>
      <c r="C983" s="5" t="s">
        <v>55</v>
      </c>
      <c r="D983" s="45">
        <v>0.70588499999999998</v>
      </c>
      <c r="E983" s="46">
        <v>0.47726800000000003</v>
      </c>
      <c r="F983" s="46">
        <v>7.8807299999999997E-2</v>
      </c>
      <c r="G983" s="46">
        <v>9.8628199999999996E-3</v>
      </c>
      <c r="H983" s="44">
        <v>0.42271799999999998</v>
      </c>
    </row>
    <row r="984" spans="2:8">
      <c r="B984" s="42">
        <v>2044</v>
      </c>
      <c r="C984" s="5" t="s">
        <v>55</v>
      </c>
      <c r="D984" s="45">
        <v>0.67172500000000002</v>
      </c>
      <c r="E984" s="46">
        <v>0.46982400000000002</v>
      </c>
      <c r="F984" s="46">
        <v>7.4966000000000005E-2</v>
      </c>
      <c r="G984" s="46">
        <v>9.3246600000000002E-3</v>
      </c>
      <c r="H984" s="44">
        <v>0.44295699999999999</v>
      </c>
    </row>
    <row r="985" spans="2:8">
      <c r="B985" s="42">
        <v>2045</v>
      </c>
      <c r="C985" s="5" t="s">
        <v>55</v>
      </c>
      <c r="D985" s="45">
        <v>0.64080999999999999</v>
      </c>
      <c r="E985" s="46">
        <v>0.46272400000000002</v>
      </c>
      <c r="F985" s="46">
        <v>7.1491399999999997E-2</v>
      </c>
      <c r="G985" s="46">
        <v>8.8049200000000008E-3</v>
      </c>
      <c r="H985" s="44">
        <v>0.46203899999999998</v>
      </c>
    </row>
    <row r="986" spans="2:8">
      <c r="B986" s="42">
        <v>2046</v>
      </c>
      <c r="C986" s="5" t="s">
        <v>55</v>
      </c>
      <c r="D986" s="45">
        <v>0.61799999999999999</v>
      </c>
      <c r="E986" s="46">
        <v>0.45714399999999999</v>
      </c>
      <c r="F986" s="46">
        <v>6.8946499999999994E-2</v>
      </c>
      <c r="G986" s="46">
        <v>8.3108799999999997E-3</v>
      </c>
      <c r="H986" s="44">
        <v>0.47830299999999998</v>
      </c>
    </row>
    <row r="987" spans="2:8">
      <c r="B987" s="42">
        <v>2047</v>
      </c>
      <c r="C987" s="5" t="s">
        <v>55</v>
      </c>
      <c r="D987" s="45">
        <v>0.60019999999999996</v>
      </c>
      <c r="E987" s="46">
        <v>0.45264799999999999</v>
      </c>
      <c r="F987" s="46">
        <v>6.6974699999999998E-2</v>
      </c>
      <c r="G987" s="46">
        <v>7.8437400000000001E-3</v>
      </c>
      <c r="H987" s="44">
        <v>0.49232799999999999</v>
      </c>
    </row>
    <row r="988" spans="2:8">
      <c r="B988" s="42">
        <v>2048</v>
      </c>
      <c r="C988" s="5" t="s">
        <v>55</v>
      </c>
      <c r="D988" s="45">
        <v>0.58810099999999998</v>
      </c>
      <c r="E988" s="46">
        <v>0.449457</v>
      </c>
      <c r="F988" s="46">
        <v>6.56553E-2</v>
      </c>
      <c r="G988" s="46">
        <v>7.4167900000000004E-3</v>
      </c>
      <c r="H988" s="44">
        <v>0.50344999999999995</v>
      </c>
    </row>
    <row r="989" spans="2:8">
      <c r="B989" s="42">
        <v>2049</v>
      </c>
      <c r="C989" s="5" t="s">
        <v>55</v>
      </c>
      <c r="D989" s="45">
        <v>0.58237799999999995</v>
      </c>
      <c r="E989" s="46">
        <v>0.44857599999999997</v>
      </c>
      <c r="F989" s="46">
        <v>6.5065899999999996E-2</v>
      </c>
      <c r="G989" s="46">
        <v>7.04953E-3</v>
      </c>
      <c r="H989" s="44">
        <v>0.511073</v>
      </c>
    </row>
    <row r="990" spans="2:8">
      <c r="B990" s="42">
        <v>2050</v>
      </c>
      <c r="C990" s="5" t="s">
        <v>55</v>
      </c>
      <c r="D990" s="45">
        <v>0.57467400000000002</v>
      </c>
      <c r="E990" s="46">
        <v>0.44883899999999999</v>
      </c>
      <c r="F990" s="46">
        <v>6.4243099999999997E-2</v>
      </c>
      <c r="G990" s="46">
        <v>6.6846300000000004E-3</v>
      </c>
      <c r="H990" s="44">
        <v>0.52022699999999999</v>
      </c>
    </row>
    <row r="991" spans="2:8">
      <c r="B991" s="42">
        <v>2025</v>
      </c>
      <c r="C991" s="5" t="s">
        <v>56</v>
      </c>
      <c r="D991" s="45">
        <v>0.13447999999999999</v>
      </c>
      <c r="E991" s="46">
        <v>5.8238999999999999E-2</v>
      </c>
      <c r="F991" s="46">
        <v>1.51605E-2</v>
      </c>
      <c r="G991" s="46">
        <v>1.93805E-3</v>
      </c>
      <c r="H991" s="44">
        <v>1.8530899999999999E-3</v>
      </c>
    </row>
    <row r="992" spans="2:8">
      <c r="B992" s="42">
        <v>2026</v>
      </c>
      <c r="C992" s="5" t="s">
        <v>56</v>
      </c>
      <c r="D992" s="45">
        <v>0.13223299999999999</v>
      </c>
      <c r="E992" s="46">
        <v>5.7255500000000001E-2</v>
      </c>
      <c r="F992" s="46">
        <v>1.4906300000000001E-2</v>
      </c>
      <c r="G992" s="46">
        <v>1.8915500000000001E-3</v>
      </c>
      <c r="H992" s="44">
        <v>2.48474E-3</v>
      </c>
    </row>
    <row r="993" spans="2:8">
      <c r="B993" s="42">
        <v>2027</v>
      </c>
      <c r="C993" s="5" t="s">
        <v>56</v>
      </c>
      <c r="D993" s="45">
        <v>0.12962499999999999</v>
      </c>
      <c r="E993" s="46">
        <v>5.6074699999999998E-2</v>
      </c>
      <c r="F993" s="46">
        <v>1.46099E-2</v>
      </c>
      <c r="G993" s="46">
        <v>1.89912E-3</v>
      </c>
      <c r="H993" s="44">
        <v>3.4385000000000002E-3</v>
      </c>
    </row>
    <row r="994" spans="2:8">
      <c r="B994" s="42">
        <v>2028</v>
      </c>
      <c r="C994" s="5" t="s">
        <v>56</v>
      </c>
      <c r="D994" s="45">
        <v>0.126531</v>
      </c>
      <c r="E994" s="46">
        <v>5.5350700000000003E-2</v>
      </c>
      <c r="F994" s="46">
        <v>1.42582E-2</v>
      </c>
      <c r="G994" s="46">
        <v>1.4429200000000001E-3</v>
      </c>
      <c r="H994" s="44">
        <v>4.5512299999999999E-3</v>
      </c>
    </row>
    <row r="995" spans="2:8">
      <c r="B995" s="42">
        <v>2029</v>
      </c>
      <c r="C995" s="5" t="s">
        <v>56</v>
      </c>
      <c r="D995" s="45">
        <v>0.122707</v>
      </c>
      <c r="E995" s="46">
        <v>5.4040299999999999E-2</v>
      </c>
      <c r="F995" s="46">
        <v>1.3822900000000001E-2</v>
      </c>
      <c r="G995" s="46">
        <v>1.5037900000000001E-3</v>
      </c>
      <c r="H995" s="44">
        <v>5.9835699999999997E-3</v>
      </c>
    </row>
    <row r="996" spans="2:8">
      <c r="B996" s="42">
        <v>2030</v>
      </c>
      <c r="C996" s="5" t="s">
        <v>56</v>
      </c>
      <c r="D996" s="45">
        <v>0.118437</v>
      </c>
      <c r="E996" s="46">
        <v>5.2568900000000002E-2</v>
      </c>
      <c r="F996" s="46">
        <v>1.3336799999999999E-2</v>
      </c>
      <c r="G996" s="46">
        <v>1.5544599999999999E-3</v>
      </c>
      <c r="H996" s="44">
        <v>7.6328799999999999E-3</v>
      </c>
    </row>
    <row r="997" spans="2:8">
      <c r="B997" s="42">
        <v>2031</v>
      </c>
      <c r="C997" s="5" t="s">
        <v>56</v>
      </c>
      <c r="D997" s="45">
        <v>0.113756</v>
      </c>
      <c r="E997" s="46">
        <v>5.11309E-2</v>
      </c>
      <c r="F997" s="46">
        <v>1.2803500000000001E-2</v>
      </c>
      <c r="G997" s="46">
        <v>1.56606E-3</v>
      </c>
      <c r="H997" s="44">
        <v>9.5244700000000002E-3</v>
      </c>
    </row>
    <row r="998" spans="2:8">
      <c r="B998" s="42">
        <v>2032</v>
      </c>
      <c r="C998" s="5" t="s">
        <v>56</v>
      </c>
      <c r="D998" s="45">
        <v>0.108599</v>
      </c>
      <c r="E998" s="46">
        <v>4.9603599999999998E-2</v>
      </c>
      <c r="F998" s="46">
        <v>1.2215500000000001E-2</v>
      </c>
      <c r="G998" s="46">
        <v>1.5122200000000001E-3</v>
      </c>
      <c r="H998" s="44">
        <v>1.18707E-2</v>
      </c>
    </row>
    <row r="999" spans="2:8">
      <c r="B999" s="42">
        <v>2033</v>
      </c>
      <c r="C999" s="5" t="s">
        <v>56</v>
      </c>
      <c r="D999" s="45">
        <v>0.103843</v>
      </c>
      <c r="E999" s="46">
        <v>4.8017600000000001E-2</v>
      </c>
      <c r="F999" s="46">
        <v>1.16737E-2</v>
      </c>
      <c r="G999" s="46">
        <v>1.49332E-3</v>
      </c>
      <c r="H999" s="44">
        <v>1.41292E-2</v>
      </c>
    </row>
    <row r="1000" spans="2:8">
      <c r="B1000" s="42">
        <v>2034</v>
      </c>
      <c r="C1000" s="5" t="s">
        <v>56</v>
      </c>
      <c r="D1000" s="45">
        <v>9.9449499999999996E-2</v>
      </c>
      <c r="E1000" s="46">
        <v>4.6428499999999998E-2</v>
      </c>
      <c r="F1000" s="46">
        <v>1.11737E-2</v>
      </c>
      <c r="G1000" s="46">
        <v>1.4234600000000001E-3</v>
      </c>
      <c r="H1000" s="44">
        <v>1.6297900000000001E-2</v>
      </c>
    </row>
    <row r="1001" spans="2:8">
      <c r="B1001" s="42">
        <v>2035</v>
      </c>
      <c r="C1001" s="5" t="s">
        <v>56</v>
      </c>
      <c r="D1001" s="45">
        <v>9.5302999999999999E-2</v>
      </c>
      <c r="E1001" s="46">
        <v>4.4955299999999997E-2</v>
      </c>
      <c r="F1001" s="46">
        <v>1.0702400000000001E-2</v>
      </c>
      <c r="G1001" s="46">
        <v>1.3508999999999999E-3</v>
      </c>
      <c r="H1001" s="44">
        <v>1.8334E-2</v>
      </c>
    </row>
    <row r="1002" spans="2:8">
      <c r="B1002" s="42">
        <v>2036</v>
      </c>
      <c r="C1002" s="5" t="s">
        <v>56</v>
      </c>
      <c r="D1002" s="45">
        <v>9.0979599999999994E-2</v>
      </c>
      <c r="E1002" s="46">
        <v>4.3468800000000002E-2</v>
      </c>
      <c r="F1002" s="46">
        <v>1.02109E-2</v>
      </c>
      <c r="G1002" s="46">
        <v>1.27914E-3</v>
      </c>
      <c r="H1002" s="44">
        <v>2.0392899999999999E-2</v>
      </c>
    </row>
    <row r="1003" spans="2:8">
      <c r="B1003" s="42">
        <v>2037</v>
      </c>
      <c r="C1003" s="5" t="s">
        <v>56</v>
      </c>
      <c r="D1003" s="45">
        <v>8.6688299999999996E-2</v>
      </c>
      <c r="E1003" s="46">
        <v>4.2164100000000003E-2</v>
      </c>
      <c r="F1003" s="46">
        <v>9.7230500000000004E-3</v>
      </c>
      <c r="G1003" s="46">
        <v>1.2108799999999999E-3</v>
      </c>
      <c r="H1003" s="44">
        <v>2.2513399999999999E-2</v>
      </c>
    </row>
    <row r="1004" spans="2:8">
      <c r="B1004" s="42">
        <v>2038</v>
      </c>
      <c r="C1004" s="5" t="s">
        <v>56</v>
      </c>
      <c r="D1004" s="45">
        <v>8.22904E-2</v>
      </c>
      <c r="E1004" s="46">
        <v>4.1046300000000001E-2</v>
      </c>
      <c r="F1004" s="46">
        <v>9.2234699999999992E-3</v>
      </c>
      <c r="G1004" s="46">
        <v>1.1481499999999999E-3</v>
      </c>
      <c r="H1004" s="44">
        <v>2.47064E-2</v>
      </c>
    </row>
    <row r="1005" spans="2:8">
      <c r="B1005" s="42">
        <v>2039</v>
      </c>
      <c r="C1005" s="5" t="s">
        <v>56</v>
      </c>
      <c r="D1005" s="45">
        <v>7.7884700000000001E-2</v>
      </c>
      <c r="E1005" s="46">
        <v>3.9934999999999998E-2</v>
      </c>
      <c r="F1005" s="46">
        <v>8.7238200000000002E-3</v>
      </c>
      <c r="G1005" s="46">
        <v>1.09E-3</v>
      </c>
      <c r="H1005" s="44">
        <v>2.6902599999999999E-2</v>
      </c>
    </row>
    <row r="1006" spans="2:8">
      <c r="B1006" s="42">
        <v>2040</v>
      </c>
      <c r="C1006" s="5" t="s">
        <v>56</v>
      </c>
      <c r="D1006" s="45">
        <v>7.3775099999999996E-2</v>
      </c>
      <c r="E1006" s="46">
        <v>3.8982900000000001E-2</v>
      </c>
      <c r="F1006" s="46">
        <v>8.2580799999999992E-3</v>
      </c>
      <c r="G1006" s="46">
        <v>1.03192E-3</v>
      </c>
      <c r="H1006" s="44">
        <v>2.9052999999999999E-2</v>
      </c>
    </row>
    <row r="1007" spans="2:8">
      <c r="B1007" s="42">
        <v>2041</v>
      </c>
      <c r="C1007" s="5" t="s">
        <v>56</v>
      </c>
      <c r="D1007" s="45">
        <v>6.9854899999999998E-2</v>
      </c>
      <c r="E1007" s="46">
        <v>3.81576E-2</v>
      </c>
      <c r="F1007" s="46">
        <v>7.8141300000000007E-3</v>
      </c>
      <c r="G1007" s="46">
        <v>9.7645999999999996E-4</v>
      </c>
      <c r="H1007" s="44">
        <v>3.1162200000000001E-2</v>
      </c>
    </row>
    <row r="1008" spans="2:8">
      <c r="B1008" s="42">
        <v>2042</v>
      </c>
      <c r="C1008" s="5" t="s">
        <v>56</v>
      </c>
      <c r="D1008" s="45">
        <v>6.6158700000000001E-2</v>
      </c>
      <c r="E1008" s="46">
        <v>3.7428500000000003E-2</v>
      </c>
      <c r="F1008" s="46">
        <v>7.3959000000000004E-3</v>
      </c>
      <c r="G1008" s="46">
        <v>9.2424E-4</v>
      </c>
      <c r="H1008" s="44">
        <v>3.3216000000000002E-2</v>
      </c>
    </row>
    <row r="1009" spans="2:8">
      <c r="B1009" s="42">
        <v>2043</v>
      </c>
      <c r="C1009" s="5" t="s">
        <v>56</v>
      </c>
      <c r="D1009" s="45">
        <v>6.2656400000000001E-2</v>
      </c>
      <c r="E1009" s="46">
        <v>3.6725000000000001E-2</v>
      </c>
      <c r="F1009" s="46">
        <v>7.0000100000000001E-3</v>
      </c>
      <c r="G1009" s="46">
        <v>8.7401999999999998E-4</v>
      </c>
      <c r="H1009" s="44">
        <v>3.5185899999999999E-2</v>
      </c>
    </row>
    <row r="1010" spans="2:8">
      <c r="B1010" s="42">
        <v>2044</v>
      </c>
      <c r="C1010" s="5" t="s">
        <v>56</v>
      </c>
      <c r="D1010" s="45">
        <v>5.9817700000000001E-2</v>
      </c>
      <c r="E1010" s="46">
        <v>3.6069999999999998E-2</v>
      </c>
      <c r="F1010" s="46">
        <v>6.6810100000000002E-3</v>
      </c>
      <c r="G1010" s="46">
        <v>8.2620999999999997E-4</v>
      </c>
      <c r="H1010" s="44">
        <v>3.6901099999999999E-2</v>
      </c>
    </row>
    <row r="1011" spans="2:8">
      <c r="B1011" s="42">
        <v>2045</v>
      </c>
      <c r="C1011" s="5" t="s">
        <v>56</v>
      </c>
      <c r="D1011" s="45">
        <v>5.7249099999999997E-2</v>
      </c>
      <c r="E1011" s="46">
        <v>3.5426199999999998E-2</v>
      </c>
      <c r="F1011" s="46">
        <v>6.3925400000000004E-3</v>
      </c>
      <c r="G1011" s="46">
        <v>7.7948999999999998E-4</v>
      </c>
      <c r="H1011" s="44">
        <v>3.8535399999999997E-2</v>
      </c>
    </row>
    <row r="1012" spans="2:8">
      <c r="B1012" s="42">
        <v>2046</v>
      </c>
      <c r="C1012" s="5" t="s">
        <v>56</v>
      </c>
      <c r="D1012" s="45">
        <v>5.5375399999999998E-2</v>
      </c>
      <c r="E1012" s="46">
        <v>3.4873800000000003E-2</v>
      </c>
      <c r="F1012" s="46">
        <v>6.1837799999999998E-3</v>
      </c>
      <c r="G1012" s="46">
        <v>7.3439999999999996E-4</v>
      </c>
      <c r="H1012" s="44">
        <v>3.9948200000000003E-2</v>
      </c>
    </row>
    <row r="1013" spans="2:8">
      <c r="B1013" s="42">
        <v>2047</v>
      </c>
      <c r="C1013" s="5" t="s">
        <v>56</v>
      </c>
      <c r="D1013" s="45">
        <v>5.3931100000000003E-2</v>
      </c>
      <c r="E1013" s="46">
        <v>3.4388500000000002E-2</v>
      </c>
      <c r="F1013" s="46">
        <v>6.0241299999999999E-3</v>
      </c>
      <c r="G1013" s="46">
        <v>6.9081999999999998E-4</v>
      </c>
      <c r="H1013" s="44">
        <v>4.11983E-2</v>
      </c>
    </row>
    <row r="1014" spans="2:8">
      <c r="B1014" s="42">
        <v>2048</v>
      </c>
      <c r="C1014" s="5" t="s">
        <v>56</v>
      </c>
      <c r="D1014" s="45">
        <v>5.2972100000000001E-2</v>
      </c>
      <c r="E1014" s="46">
        <v>3.39782E-2</v>
      </c>
      <c r="F1014" s="46">
        <v>5.9200700000000004E-3</v>
      </c>
      <c r="G1014" s="46">
        <v>6.4988000000000003E-4</v>
      </c>
      <c r="H1014" s="44">
        <v>4.2235300000000003E-2</v>
      </c>
    </row>
    <row r="1015" spans="2:8">
      <c r="B1015" s="42">
        <v>2049</v>
      </c>
      <c r="C1015" s="5" t="s">
        <v>56</v>
      </c>
      <c r="D1015" s="45">
        <v>5.2587299999999997E-2</v>
      </c>
      <c r="E1015" s="46">
        <v>3.3716799999999998E-2</v>
      </c>
      <c r="F1015" s="46">
        <v>5.8817100000000001E-3</v>
      </c>
      <c r="G1015" s="46">
        <v>6.1331999999999999E-4</v>
      </c>
      <c r="H1015" s="44">
        <v>4.2995999999999999E-2</v>
      </c>
    </row>
    <row r="1016" spans="2:8">
      <c r="B1016" s="42">
        <v>2050</v>
      </c>
      <c r="C1016" s="5" t="s">
        <v>56</v>
      </c>
      <c r="D1016" s="45">
        <v>5.20283E-2</v>
      </c>
      <c r="E1016" s="46">
        <v>3.3607400000000003E-2</v>
      </c>
      <c r="F1016" s="46">
        <v>5.8228899999999998E-3</v>
      </c>
      <c r="G1016" s="46">
        <v>5.7852000000000001E-4</v>
      </c>
      <c r="H1016" s="44">
        <v>4.3854200000000003E-2</v>
      </c>
    </row>
    <row r="1017" spans="2:8">
      <c r="B1017" s="6">
        <v>2025</v>
      </c>
      <c r="C1017" s="5" t="s">
        <v>58</v>
      </c>
      <c r="D1017" s="18">
        <v>0.43352400000000002</v>
      </c>
      <c r="E1017" s="7">
        <v>0.136628</v>
      </c>
      <c r="F1017" s="7">
        <v>4.8842999999999998E-2</v>
      </c>
      <c r="G1017" s="7">
        <v>4.5170000000000002E-3</v>
      </c>
      <c r="H1017" s="44">
        <v>5.66718E-3</v>
      </c>
    </row>
    <row r="1018" spans="2:8">
      <c r="B1018" s="6">
        <v>2026</v>
      </c>
      <c r="C1018" s="5" t="s">
        <v>58</v>
      </c>
      <c r="D1018" s="18">
        <v>0.42262100000000002</v>
      </c>
      <c r="E1018" s="7">
        <v>0.13410900000000001</v>
      </c>
      <c r="F1018" s="7">
        <v>4.7594999999999998E-2</v>
      </c>
      <c r="G1018" s="7">
        <v>4.3969999999999999E-3</v>
      </c>
      <c r="H1018" s="44">
        <v>9.2741000000000004E-3</v>
      </c>
    </row>
    <row r="1019" spans="2:8">
      <c r="B1019" s="6">
        <v>2027</v>
      </c>
      <c r="C1019" s="5" t="s">
        <v>58</v>
      </c>
      <c r="D1019" s="18">
        <v>0.41084799999999999</v>
      </c>
      <c r="E1019" s="7">
        <v>0.13108400000000001</v>
      </c>
      <c r="F1019" s="7">
        <v>4.6247999999999997E-2</v>
      </c>
      <c r="G1019" s="7">
        <v>4.4019999999999997E-3</v>
      </c>
      <c r="H1019" s="44">
        <v>1.3766199999999999E-2</v>
      </c>
    </row>
    <row r="1020" spans="2:8">
      <c r="B1020" s="6">
        <v>2028</v>
      </c>
      <c r="C1020" s="5" t="s">
        <v>58</v>
      </c>
      <c r="D1020" s="18">
        <v>0.39675500000000002</v>
      </c>
      <c r="E1020" s="7">
        <v>0.12903400000000001</v>
      </c>
      <c r="F1020" s="7">
        <v>4.4636000000000002E-2</v>
      </c>
      <c r="G1020" s="7">
        <v>3.333E-3</v>
      </c>
      <c r="H1020" s="44">
        <v>1.91273E-2</v>
      </c>
    </row>
    <row r="1021" spans="2:8">
      <c r="B1021" s="6">
        <v>2029</v>
      </c>
      <c r="C1021" s="5" t="s">
        <v>58</v>
      </c>
      <c r="D1021" s="18">
        <v>0.38050499999999998</v>
      </c>
      <c r="E1021" s="7">
        <v>0.12556400000000001</v>
      </c>
      <c r="F1021" s="7">
        <v>4.2778999999999998E-2</v>
      </c>
      <c r="G1021" s="7">
        <v>3.46E-3</v>
      </c>
      <c r="H1021" s="44">
        <v>2.5373199999999999E-2</v>
      </c>
    </row>
    <row r="1022" spans="2:8">
      <c r="B1022" s="6">
        <v>2030</v>
      </c>
      <c r="C1022" s="5" t="s">
        <v>58</v>
      </c>
      <c r="D1022" s="18">
        <v>0.36217100000000002</v>
      </c>
      <c r="E1022" s="7">
        <v>0.121715</v>
      </c>
      <c r="F1022" s="7">
        <v>4.0683999999999998E-2</v>
      </c>
      <c r="G1022" s="7">
        <v>3.5609999999999999E-3</v>
      </c>
      <c r="H1022" s="44">
        <v>3.25627E-2</v>
      </c>
    </row>
    <row r="1023" spans="2:8">
      <c r="B1023" s="6">
        <v>2031</v>
      </c>
      <c r="C1023" s="5" t="s">
        <v>58</v>
      </c>
      <c r="D1023" s="18">
        <v>0.342331</v>
      </c>
      <c r="E1023" s="7">
        <v>0.118003</v>
      </c>
      <c r="F1023" s="7">
        <v>3.8417E-2</v>
      </c>
      <c r="G1023" s="7">
        <v>3.5729999999999998E-3</v>
      </c>
      <c r="H1023" s="44">
        <v>4.0491699999999999E-2</v>
      </c>
    </row>
    <row r="1024" spans="2:8">
      <c r="B1024" s="6">
        <v>2032</v>
      </c>
      <c r="C1024" s="5" t="s">
        <v>58</v>
      </c>
      <c r="D1024" s="18">
        <v>0.32134600000000002</v>
      </c>
      <c r="E1024" s="7">
        <v>0.114137</v>
      </c>
      <c r="F1024" s="7">
        <v>3.6020000000000003E-2</v>
      </c>
      <c r="G1024" s="7">
        <v>3.437E-3</v>
      </c>
      <c r="H1024" s="44">
        <v>4.9434400000000003E-2</v>
      </c>
    </row>
    <row r="1025" spans="2:8">
      <c r="B1025" s="6">
        <v>2033</v>
      </c>
      <c r="C1025" s="5" t="s">
        <v>58</v>
      </c>
      <c r="D1025" s="18">
        <v>0.29985899999999999</v>
      </c>
      <c r="E1025" s="7">
        <v>0.110197</v>
      </c>
      <c r="F1025" s="7">
        <v>3.3565999999999999E-2</v>
      </c>
      <c r="G1025" s="7">
        <v>3.382E-3</v>
      </c>
      <c r="H1025" s="44">
        <v>5.8857600000000003E-2</v>
      </c>
    </row>
    <row r="1026" spans="2:8">
      <c r="B1026" s="6">
        <v>2034</v>
      </c>
      <c r="C1026" s="5" t="s">
        <v>58</v>
      </c>
      <c r="D1026" s="18">
        <v>0.27772200000000002</v>
      </c>
      <c r="E1026" s="7">
        <v>0.106242</v>
      </c>
      <c r="F1026" s="7">
        <v>3.1038E-2</v>
      </c>
      <c r="G1026" s="7">
        <v>3.212E-3</v>
      </c>
      <c r="H1026" s="44">
        <v>6.8819900000000003E-2</v>
      </c>
    </row>
    <row r="1027" spans="2:8">
      <c r="B1027" s="6">
        <v>2035</v>
      </c>
      <c r="C1027" s="5" t="s">
        <v>58</v>
      </c>
      <c r="D1027" s="18">
        <v>0.25451099999999999</v>
      </c>
      <c r="E1027" s="7">
        <v>0.102536</v>
      </c>
      <c r="F1027" s="7">
        <v>2.8388E-2</v>
      </c>
      <c r="G1027" s="7">
        <v>3.0349999999999999E-3</v>
      </c>
      <c r="H1027" s="44">
        <v>7.9186500000000007E-2</v>
      </c>
    </row>
    <row r="1028" spans="2:8">
      <c r="B1028" s="6">
        <v>2036</v>
      </c>
      <c r="C1028" s="5" t="s">
        <v>58</v>
      </c>
      <c r="D1028" s="18">
        <v>0.23122300000000001</v>
      </c>
      <c r="E1028" s="7">
        <v>9.8833000000000004E-2</v>
      </c>
      <c r="F1028" s="7">
        <v>2.5731E-2</v>
      </c>
      <c r="G1028" s="7">
        <v>2.862E-3</v>
      </c>
      <c r="H1028" s="44">
        <v>8.93452E-2</v>
      </c>
    </row>
    <row r="1029" spans="2:8">
      <c r="B1029" s="6">
        <v>2037</v>
      </c>
      <c r="C1029" s="5" t="s">
        <v>58</v>
      </c>
      <c r="D1029" s="18">
        <v>0.20836099999999999</v>
      </c>
      <c r="E1029" s="7">
        <v>9.5573000000000005E-2</v>
      </c>
      <c r="F1029" s="7">
        <v>2.3123999999999999E-2</v>
      </c>
      <c r="G1029" s="7">
        <v>2.6979999999999999E-3</v>
      </c>
      <c r="H1029" s="44">
        <v>9.9477399999999994E-2</v>
      </c>
    </row>
    <row r="1030" spans="2:8">
      <c r="B1030" s="6">
        <v>2038</v>
      </c>
      <c r="C1030" s="5" t="s">
        <v>58</v>
      </c>
      <c r="D1030" s="18">
        <v>0.18509300000000001</v>
      </c>
      <c r="E1030" s="7">
        <v>9.2849000000000001E-2</v>
      </c>
      <c r="F1030" s="7">
        <v>2.0472000000000001E-2</v>
      </c>
      <c r="G1030" s="7">
        <v>2.5500000000000002E-3</v>
      </c>
      <c r="H1030" s="44">
        <v>0.109768</v>
      </c>
    </row>
    <row r="1031" spans="2:8">
      <c r="B1031" s="6">
        <v>2039</v>
      </c>
      <c r="C1031" s="5" t="s">
        <v>58</v>
      </c>
      <c r="D1031" s="18">
        <v>0.161798</v>
      </c>
      <c r="E1031" s="7">
        <v>9.0175000000000005E-2</v>
      </c>
      <c r="F1031" s="7">
        <v>1.7821E-2</v>
      </c>
      <c r="G1031" s="7">
        <v>2.415E-3</v>
      </c>
      <c r="H1031" s="44">
        <v>0.120005</v>
      </c>
    </row>
    <row r="1032" spans="2:8">
      <c r="B1032" s="6">
        <v>2040</v>
      </c>
      <c r="C1032" s="5" t="s">
        <v>58</v>
      </c>
      <c r="D1032" s="18">
        <v>0.13931099999999999</v>
      </c>
      <c r="E1032" s="7">
        <v>8.7925000000000003E-2</v>
      </c>
      <c r="F1032" s="7">
        <v>1.5262E-2</v>
      </c>
      <c r="G1032" s="7">
        <v>2.281E-3</v>
      </c>
      <c r="H1032" s="44">
        <v>0.13006799999999999</v>
      </c>
    </row>
    <row r="1033" spans="2:8">
      <c r="B1033" s="6">
        <v>2041</v>
      </c>
      <c r="C1033" s="5" t="s">
        <v>58</v>
      </c>
      <c r="D1033" s="18">
        <v>0.11741600000000001</v>
      </c>
      <c r="E1033" s="7">
        <v>8.5972000000000007E-2</v>
      </c>
      <c r="F1033" s="7">
        <v>1.2773E-2</v>
      </c>
      <c r="G1033" s="7">
        <v>2.1540000000000001E-3</v>
      </c>
      <c r="H1033" s="44">
        <v>0.13993700000000001</v>
      </c>
    </row>
    <row r="1034" spans="2:8">
      <c r="B1034" s="6">
        <v>2042</v>
      </c>
      <c r="C1034" s="5" t="s">
        <v>58</v>
      </c>
      <c r="D1034" s="18">
        <v>9.8533999999999997E-2</v>
      </c>
      <c r="E1034" s="7">
        <v>8.4276000000000004E-2</v>
      </c>
      <c r="F1034" s="7">
        <v>1.0633999999999999E-2</v>
      </c>
      <c r="G1034" s="7">
        <v>2.0349999999999999E-3</v>
      </c>
      <c r="H1034" s="44">
        <v>0.14874999999999999</v>
      </c>
    </row>
    <row r="1035" spans="2:8">
      <c r="B1035" s="6">
        <v>2043</v>
      </c>
      <c r="C1035" s="5" t="s">
        <v>58</v>
      </c>
      <c r="D1035" s="18">
        <v>8.2608000000000001E-2</v>
      </c>
      <c r="E1035" s="7">
        <v>8.2675999999999999E-2</v>
      </c>
      <c r="F1035" s="7">
        <v>8.8369999999999994E-3</v>
      </c>
      <c r="G1035" s="7">
        <v>1.9220000000000001E-3</v>
      </c>
      <c r="H1035" s="44">
        <v>0.15642500000000001</v>
      </c>
    </row>
    <row r="1036" spans="2:8">
      <c r="B1036" s="6">
        <v>2044</v>
      </c>
      <c r="C1036" s="5" t="s">
        <v>58</v>
      </c>
      <c r="D1036" s="18">
        <v>6.8525000000000003E-2</v>
      </c>
      <c r="E1036" s="7">
        <v>8.1195000000000003E-2</v>
      </c>
      <c r="F1036" s="7">
        <v>7.2529999999999999E-3</v>
      </c>
      <c r="G1036" s="7">
        <v>1.815E-3</v>
      </c>
      <c r="H1036" s="44">
        <v>0.163415</v>
      </c>
    </row>
    <row r="1037" spans="2:8">
      <c r="B1037" s="6">
        <v>2045</v>
      </c>
      <c r="C1037" s="5" t="s">
        <v>58</v>
      </c>
      <c r="D1037" s="18">
        <v>5.6315999999999998E-2</v>
      </c>
      <c r="E1037" s="7">
        <v>7.9703999999999997E-2</v>
      </c>
      <c r="F1037" s="7">
        <v>5.8809999999999999E-3</v>
      </c>
      <c r="G1037" s="7">
        <v>1.7099999999999999E-3</v>
      </c>
      <c r="H1037" s="44">
        <v>0.169789</v>
      </c>
    </row>
    <row r="1038" spans="2:8">
      <c r="B1038" s="6">
        <v>2046</v>
      </c>
      <c r="C1038" s="5" t="s">
        <v>58</v>
      </c>
      <c r="D1038" s="18">
        <v>4.6096999999999999E-2</v>
      </c>
      <c r="E1038" s="7">
        <v>7.8445000000000001E-2</v>
      </c>
      <c r="F1038" s="7">
        <v>4.7369999999999999E-3</v>
      </c>
      <c r="G1038" s="7">
        <v>1.609E-3</v>
      </c>
      <c r="H1038" s="44">
        <v>0.17558599999999999</v>
      </c>
    </row>
    <row r="1039" spans="2:8">
      <c r="B1039" s="6">
        <v>2047</v>
      </c>
      <c r="C1039" s="5" t="s">
        <v>58</v>
      </c>
      <c r="D1039" s="18">
        <v>3.8095999999999998E-2</v>
      </c>
      <c r="E1039" s="7">
        <v>7.7353000000000005E-2</v>
      </c>
      <c r="F1039" s="7">
        <v>3.846E-3</v>
      </c>
      <c r="G1039" s="7">
        <v>1.5120000000000001E-3</v>
      </c>
      <c r="H1039" s="44">
        <v>0.180613</v>
      </c>
    </row>
    <row r="1040" spans="2:8">
      <c r="B1040" s="6">
        <v>2048</v>
      </c>
      <c r="C1040" s="5" t="s">
        <v>58</v>
      </c>
      <c r="D1040" s="18">
        <v>3.2034E-2</v>
      </c>
      <c r="E1040" s="7">
        <v>7.6452999999999993E-2</v>
      </c>
      <c r="F1040" s="7">
        <v>3.176E-3</v>
      </c>
      <c r="G1040" s="7">
        <v>1.4220000000000001E-3</v>
      </c>
      <c r="H1040" s="44">
        <v>0.18488099999999999</v>
      </c>
    </row>
    <row r="1041" spans="2:8">
      <c r="B1041" s="6">
        <v>2049</v>
      </c>
      <c r="C1041" s="5" t="s">
        <v>58</v>
      </c>
      <c r="D1041" s="18">
        <v>2.7619000000000001E-2</v>
      </c>
      <c r="E1041" s="7">
        <v>7.5917999999999999E-2</v>
      </c>
      <c r="F1041" s="7">
        <v>2.6940000000000002E-3</v>
      </c>
      <c r="G1041" s="7">
        <v>1.3420000000000001E-3</v>
      </c>
      <c r="H1041" s="44">
        <v>0.18843799999999999</v>
      </c>
    </row>
    <row r="1042" spans="2:8">
      <c r="B1042" s="6">
        <v>2050</v>
      </c>
      <c r="C1042" s="5" t="s">
        <v>58</v>
      </c>
      <c r="D1042" s="18">
        <v>2.4698999999999999E-2</v>
      </c>
      <c r="E1042" s="7">
        <v>7.5671000000000002E-2</v>
      </c>
      <c r="F1042" s="7">
        <v>2.382E-3</v>
      </c>
      <c r="G1042" s="7">
        <v>1.2650000000000001E-3</v>
      </c>
      <c r="H1042" s="44">
        <v>0.19159999999999999</v>
      </c>
    </row>
    <row r="1043" spans="2:8">
      <c r="B1043" s="42">
        <v>2025</v>
      </c>
      <c r="C1043" s="5" t="s">
        <v>57</v>
      </c>
      <c r="D1043" s="45">
        <v>2.97557E-2</v>
      </c>
      <c r="E1043" s="46">
        <v>8.8732599999999991E-3</v>
      </c>
      <c r="F1043" s="46">
        <v>3.3240800000000001E-3</v>
      </c>
      <c r="G1043" s="46">
        <v>3.0510999999999998E-4</v>
      </c>
      <c r="H1043" s="44">
        <v>6.6051E-4</v>
      </c>
    </row>
    <row r="1044" spans="2:8">
      <c r="B1044" s="42">
        <v>2026</v>
      </c>
      <c r="C1044" s="5" t="s">
        <v>57</v>
      </c>
      <c r="D1044" s="45">
        <v>2.89903E-2</v>
      </c>
      <c r="E1044" s="46">
        <v>8.6888E-3</v>
      </c>
      <c r="F1044" s="46">
        <v>3.2375199999999998E-3</v>
      </c>
      <c r="G1044" s="46">
        <v>2.9577E-4</v>
      </c>
      <c r="H1044" s="44">
        <v>9.2814000000000004E-4</v>
      </c>
    </row>
    <row r="1045" spans="2:8">
      <c r="B1045" s="42">
        <v>2027</v>
      </c>
      <c r="C1045" s="5" t="s">
        <v>57</v>
      </c>
      <c r="D1045" s="45">
        <v>2.8164000000000002E-2</v>
      </c>
      <c r="E1045" s="46">
        <v>8.4599700000000007E-3</v>
      </c>
      <c r="F1045" s="46">
        <v>3.14387E-3</v>
      </c>
      <c r="G1045" s="46">
        <v>2.9449000000000001E-4</v>
      </c>
      <c r="H1045" s="44">
        <v>1.2641E-3</v>
      </c>
    </row>
    <row r="1046" spans="2:8">
      <c r="B1046" s="42">
        <v>2028</v>
      </c>
      <c r="C1046" s="5" t="s">
        <v>57</v>
      </c>
      <c r="D1046" s="45">
        <v>2.71798E-2</v>
      </c>
      <c r="E1046" s="46">
        <v>8.2845999999999996E-3</v>
      </c>
      <c r="F1046" s="46">
        <v>3.03228E-3</v>
      </c>
      <c r="G1046" s="46">
        <v>2.2154999999999999E-4</v>
      </c>
      <c r="H1046" s="44">
        <v>1.66603E-3</v>
      </c>
    </row>
    <row r="1047" spans="2:8">
      <c r="B1047" s="42">
        <v>2029</v>
      </c>
      <c r="C1047" s="5" t="s">
        <v>57</v>
      </c>
      <c r="D1047" s="45">
        <v>2.6050400000000001E-2</v>
      </c>
      <c r="E1047" s="46">
        <v>8.0055999999999999E-3</v>
      </c>
      <c r="F1047" s="46">
        <v>2.9042299999999998E-3</v>
      </c>
      <c r="G1047" s="46">
        <v>2.2838000000000001E-4</v>
      </c>
      <c r="H1047" s="44">
        <v>2.13086E-3</v>
      </c>
    </row>
    <row r="1048" spans="2:8">
      <c r="B1048" s="42">
        <v>2030</v>
      </c>
      <c r="C1048" s="5" t="s">
        <v>57</v>
      </c>
      <c r="D1048" s="45">
        <v>2.4780900000000002E-2</v>
      </c>
      <c r="E1048" s="46">
        <v>7.7049099999999997E-3</v>
      </c>
      <c r="F1048" s="46">
        <v>2.7602E-3</v>
      </c>
      <c r="G1048" s="46">
        <v>2.3322999999999999E-4</v>
      </c>
      <c r="H1048" s="44">
        <v>2.6604900000000002E-3</v>
      </c>
    </row>
    <row r="1049" spans="2:8">
      <c r="B1049" s="42">
        <v>2031</v>
      </c>
      <c r="C1049" s="5" t="s">
        <v>57</v>
      </c>
      <c r="D1049" s="45">
        <v>2.3411299999999999E-2</v>
      </c>
      <c r="E1049" s="46">
        <v>7.4052299999999996E-3</v>
      </c>
      <c r="F1049" s="46">
        <v>2.6046899999999998E-3</v>
      </c>
      <c r="G1049" s="46">
        <v>2.3190999999999999E-4</v>
      </c>
      <c r="H1049" s="44">
        <v>3.2440500000000001E-3</v>
      </c>
    </row>
    <row r="1050" spans="2:8">
      <c r="B1050" s="42">
        <v>2032</v>
      </c>
      <c r="C1050" s="5" t="s">
        <v>57</v>
      </c>
      <c r="D1050" s="45">
        <v>2.1961899999999999E-2</v>
      </c>
      <c r="E1050" s="46">
        <v>7.1154E-3</v>
      </c>
      <c r="F1050" s="46">
        <v>2.4400799999999999E-3</v>
      </c>
      <c r="G1050" s="46">
        <v>2.2160999999999999E-4</v>
      </c>
      <c r="H1050" s="44">
        <v>3.88332E-3</v>
      </c>
    </row>
    <row r="1051" spans="2:8">
      <c r="B1051" s="42">
        <v>2033</v>
      </c>
      <c r="C1051" s="5" t="s">
        <v>57</v>
      </c>
      <c r="D1051" s="45">
        <v>2.0479799999999999E-2</v>
      </c>
      <c r="E1051" s="46">
        <v>6.8195499999999997E-3</v>
      </c>
      <c r="F1051" s="46">
        <v>2.27166E-3</v>
      </c>
      <c r="G1051" s="46">
        <v>2.1644000000000001E-4</v>
      </c>
      <c r="H1051" s="44">
        <v>4.5577400000000002E-3</v>
      </c>
    </row>
    <row r="1052" spans="2:8">
      <c r="B1052" s="42">
        <v>2034</v>
      </c>
      <c r="C1052" s="5" t="s">
        <v>57</v>
      </c>
      <c r="D1052" s="45">
        <v>1.8954499999999999E-2</v>
      </c>
      <c r="E1052" s="46">
        <v>6.5245600000000004E-3</v>
      </c>
      <c r="F1052" s="46">
        <v>2.0983099999999999E-3</v>
      </c>
      <c r="G1052" s="46">
        <v>2.0385999999999999E-4</v>
      </c>
      <c r="H1052" s="44">
        <v>5.2666700000000002E-3</v>
      </c>
    </row>
    <row r="1053" spans="2:8">
      <c r="B1053" s="42">
        <v>2035</v>
      </c>
      <c r="C1053" s="5" t="s">
        <v>57</v>
      </c>
      <c r="D1053" s="45">
        <v>1.7347999999999999E-2</v>
      </c>
      <c r="E1053" s="46">
        <v>6.23822E-3</v>
      </c>
      <c r="F1053" s="46">
        <v>1.91578E-3</v>
      </c>
      <c r="G1053" s="46">
        <v>1.907E-4</v>
      </c>
      <c r="H1053" s="44">
        <v>6.0119300000000004E-3</v>
      </c>
    </row>
    <row r="1054" spans="2:8">
      <c r="B1054" s="42">
        <v>2036</v>
      </c>
      <c r="C1054" s="5" t="s">
        <v>57</v>
      </c>
      <c r="D1054" s="45">
        <v>1.57371E-2</v>
      </c>
      <c r="E1054" s="46">
        <v>5.95402E-3</v>
      </c>
      <c r="F1054" s="46">
        <v>1.7327899999999999E-3</v>
      </c>
      <c r="G1054" s="46">
        <v>1.7782E-4</v>
      </c>
      <c r="H1054" s="44">
        <v>6.7415399999999999E-3</v>
      </c>
    </row>
    <row r="1055" spans="2:8">
      <c r="B1055" s="42">
        <v>2037</v>
      </c>
      <c r="C1055" s="5" t="s">
        <v>57</v>
      </c>
      <c r="D1055" s="45">
        <v>1.41564E-2</v>
      </c>
      <c r="E1055" s="46">
        <v>5.6974299999999999E-3</v>
      </c>
      <c r="F1055" s="46">
        <v>1.55332E-3</v>
      </c>
      <c r="G1055" s="46">
        <v>1.6559999999999999E-4</v>
      </c>
      <c r="H1055" s="44">
        <v>7.47075E-3</v>
      </c>
    </row>
    <row r="1056" spans="2:8">
      <c r="B1056" s="42">
        <v>2038</v>
      </c>
      <c r="C1056" s="5" t="s">
        <v>57</v>
      </c>
      <c r="D1056" s="45">
        <v>1.2685399999999999E-2</v>
      </c>
      <c r="E1056" s="46">
        <v>5.4822500000000001E-3</v>
      </c>
      <c r="F1056" s="46">
        <v>1.38846E-3</v>
      </c>
      <c r="G1056" s="46">
        <v>1.5478000000000001E-4</v>
      </c>
      <c r="H1056" s="44">
        <v>8.1557899999999996E-3</v>
      </c>
    </row>
    <row r="1057" spans="2:8">
      <c r="B1057" s="42">
        <v>2039</v>
      </c>
      <c r="C1057" s="5" t="s">
        <v>57</v>
      </c>
      <c r="D1057" s="45">
        <v>1.1232900000000001E-2</v>
      </c>
      <c r="E1057" s="46">
        <v>5.2703100000000003E-3</v>
      </c>
      <c r="F1057" s="46">
        <v>1.2254200000000001E-3</v>
      </c>
      <c r="G1057" s="46">
        <v>1.4472000000000001E-4</v>
      </c>
      <c r="H1057" s="44">
        <v>8.8319799999999997E-3</v>
      </c>
    </row>
    <row r="1058" spans="2:8">
      <c r="B1058" s="42">
        <v>2040</v>
      </c>
      <c r="C1058" s="5" t="s">
        <v>57</v>
      </c>
      <c r="D1058" s="45">
        <v>9.8344699999999997E-3</v>
      </c>
      <c r="E1058" s="46">
        <v>5.0834499999999998E-3</v>
      </c>
      <c r="F1058" s="46">
        <v>1.0678300000000001E-3</v>
      </c>
      <c r="G1058" s="46">
        <v>1.3490999999999999E-4</v>
      </c>
      <c r="H1058" s="44">
        <v>9.4997599999999995E-3</v>
      </c>
    </row>
    <row r="1059" spans="2:8">
      <c r="B1059" s="42">
        <v>2041</v>
      </c>
      <c r="C1059" s="5" t="s">
        <v>57</v>
      </c>
      <c r="D1059" s="45">
        <v>8.4772300000000005E-3</v>
      </c>
      <c r="E1059" s="46">
        <v>4.9121399999999997E-3</v>
      </c>
      <c r="F1059" s="46">
        <v>9.1480999999999995E-4</v>
      </c>
      <c r="G1059" s="46">
        <v>1.2559E-4</v>
      </c>
      <c r="H1059" s="44">
        <v>1.0155600000000001E-2</v>
      </c>
    </row>
    <row r="1060" spans="2:8">
      <c r="B1060" s="42">
        <v>2042</v>
      </c>
      <c r="C1060" s="5" t="s">
        <v>57</v>
      </c>
      <c r="D1060" s="45">
        <v>7.1651199999999996E-3</v>
      </c>
      <c r="E1060" s="46">
        <v>4.7564800000000004E-3</v>
      </c>
      <c r="F1060" s="46">
        <v>7.6687999999999995E-4</v>
      </c>
      <c r="G1060" s="46">
        <v>1.1691E-4</v>
      </c>
      <c r="H1060" s="44">
        <v>1.07978E-2</v>
      </c>
    </row>
    <row r="1061" spans="2:8">
      <c r="B1061" s="42">
        <v>2043</v>
      </c>
      <c r="C1061" s="5" t="s">
        <v>57</v>
      </c>
      <c r="D1061" s="45">
        <v>6.0547200000000004E-3</v>
      </c>
      <c r="E1061" s="46">
        <v>4.6097000000000004E-3</v>
      </c>
      <c r="F1061" s="46">
        <v>6.4230000000000005E-4</v>
      </c>
      <c r="G1061" s="46">
        <v>1.0873E-4</v>
      </c>
      <c r="H1061" s="44">
        <v>1.13612E-2</v>
      </c>
    </row>
    <row r="1062" spans="2:8">
      <c r="B1062" s="42">
        <v>2044</v>
      </c>
      <c r="C1062" s="5" t="s">
        <v>57</v>
      </c>
      <c r="D1062" s="45">
        <v>5.0708799999999998E-3</v>
      </c>
      <c r="E1062" s="46">
        <v>4.4896500000000004E-3</v>
      </c>
      <c r="F1062" s="46">
        <v>5.3229999999999998E-4</v>
      </c>
      <c r="G1062" s="46">
        <v>1.0156E-4</v>
      </c>
      <c r="H1062" s="44">
        <v>1.18619E-2</v>
      </c>
    </row>
    <row r="1063" spans="2:8">
      <c r="B1063" s="42">
        <v>2045</v>
      </c>
      <c r="C1063" s="5" t="s">
        <v>57</v>
      </c>
      <c r="D1063" s="45">
        <v>4.2181400000000004E-3</v>
      </c>
      <c r="E1063" s="46">
        <v>4.3802199999999998E-3</v>
      </c>
      <c r="F1063" s="46">
        <v>4.3721999999999999E-4</v>
      </c>
      <c r="G1063" s="47">
        <v>9.4872999999999998E-5</v>
      </c>
      <c r="H1063" s="44">
        <v>1.2311600000000001E-2</v>
      </c>
    </row>
    <row r="1064" spans="2:8">
      <c r="B1064" s="42">
        <v>2046</v>
      </c>
      <c r="C1064" s="5" t="s">
        <v>57</v>
      </c>
      <c r="D1064" s="45">
        <v>3.5027399999999998E-3</v>
      </c>
      <c r="E1064" s="46">
        <v>4.2952900000000002E-3</v>
      </c>
      <c r="F1064" s="46">
        <v>3.5778999999999997E-4</v>
      </c>
      <c r="G1064" s="47">
        <v>8.8832000000000006E-5</v>
      </c>
      <c r="H1064" s="44">
        <v>1.27131E-2</v>
      </c>
    </row>
    <row r="1065" spans="2:8">
      <c r="B1065" s="42">
        <v>2047</v>
      </c>
      <c r="C1065" s="5" t="s">
        <v>57</v>
      </c>
      <c r="D1065" s="45">
        <v>2.9401900000000001E-3</v>
      </c>
      <c r="E1065" s="46">
        <v>4.2296699999999996E-3</v>
      </c>
      <c r="F1065" s="46">
        <v>2.9587E-4</v>
      </c>
      <c r="G1065" s="47">
        <v>8.3337000000000005E-5</v>
      </c>
      <c r="H1065" s="44">
        <v>1.3054700000000001E-2</v>
      </c>
    </row>
    <row r="1066" spans="2:8">
      <c r="B1066" s="42">
        <v>2048</v>
      </c>
      <c r="C1066" s="5" t="s">
        <v>57</v>
      </c>
      <c r="D1066" s="45">
        <v>2.5096300000000001E-3</v>
      </c>
      <c r="E1066" s="46">
        <v>4.1810600000000003E-3</v>
      </c>
      <c r="F1066" s="46">
        <v>2.4899999999999998E-4</v>
      </c>
      <c r="G1066" s="47">
        <v>7.8415000000000001E-5</v>
      </c>
      <c r="H1066" s="44">
        <v>1.33402E-2</v>
      </c>
    </row>
    <row r="1067" spans="2:8">
      <c r="B1067" s="42">
        <v>2049</v>
      </c>
      <c r="C1067" s="5" t="s">
        <v>57</v>
      </c>
      <c r="D1067" s="45">
        <v>2.1978200000000001E-3</v>
      </c>
      <c r="E1067" s="46">
        <v>4.1588299999999996E-3</v>
      </c>
      <c r="F1067" s="46">
        <v>2.1567999999999999E-4</v>
      </c>
      <c r="G1067" s="47">
        <v>7.4232000000000003E-5</v>
      </c>
      <c r="H1067" s="44">
        <v>1.35727E-2</v>
      </c>
    </row>
    <row r="1068" spans="2:8">
      <c r="B1068" s="42">
        <v>2050</v>
      </c>
      <c r="C1068" s="5" t="s">
        <v>57</v>
      </c>
      <c r="D1068" s="45">
        <v>1.98789E-3</v>
      </c>
      <c r="E1068" s="46">
        <v>4.1562999999999999E-3</v>
      </c>
      <c r="F1068" s="46">
        <v>1.9393000000000001E-4</v>
      </c>
      <c r="G1068" s="47">
        <v>7.0352000000000007E-5</v>
      </c>
      <c r="H1068" s="44">
        <v>1.3776999999999999E-2</v>
      </c>
    </row>
    <row r="1069" spans="2:8">
      <c r="B1069" s="6">
        <v>2025</v>
      </c>
      <c r="C1069" s="5" t="s">
        <v>60</v>
      </c>
      <c r="D1069" s="18">
        <v>0.28069100000000002</v>
      </c>
      <c r="E1069" s="7">
        <v>0.107471</v>
      </c>
      <c r="F1069" s="7">
        <v>3.1004E-2</v>
      </c>
      <c r="G1069" s="7">
        <v>3.63E-3</v>
      </c>
      <c r="H1069" s="44">
        <v>2.9216400000000001E-3</v>
      </c>
    </row>
    <row r="1070" spans="2:8">
      <c r="B1070" s="6">
        <v>2026</v>
      </c>
      <c r="C1070" s="5" t="s">
        <v>60</v>
      </c>
      <c r="D1070" s="18">
        <v>0.27616299999999999</v>
      </c>
      <c r="E1070" s="7">
        <v>0.105931</v>
      </c>
      <c r="F1070" s="7">
        <v>3.0518E-2</v>
      </c>
      <c r="G1070" s="7">
        <v>3.5400000000000002E-3</v>
      </c>
      <c r="H1070" s="44">
        <v>4.0752499999999999E-3</v>
      </c>
    </row>
    <row r="1071" spans="2:8">
      <c r="B1071" s="6">
        <v>2027</v>
      </c>
      <c r="C1071" s="5" t="s">
        <v>60</v>
      </c>
      <c r="D1071" s="18">
        <v>0.27069199999999999</v>
      </c>
      <c r="E1071" s="7">
        <v>0.104</v>
      </c>
      <c r="F1071" s="7">
        <v>2.9919000000000001E-2</v>
      </c>
      <c r="G1071" s="7">
        <v>3.552E-3</v>
      </c>
      <c r="H1071" s="44">
        <v>5.9644800000000003E-3</v>
      </c>
    </row>
    <row r="1072" spans="2:8">
      <c r="B1072" s="6">
        <v>2028</v>
      </c>
      <c r="C1072" s="5" t="s">
        <v>60</v>
      </c>
      <c r="D1072" s="18">
        <v>0.26422299999999999</v>
      </c>
      <c r="E1072" s="7">
        <v>0.10284500000000001</v>
      </c>
      <c r="F1072" s="7">
        <v>2.9208999999999999E-2</v>
      </c>
      <c r="G1072" s="7">
        <v>2.6979999999999999E-3</v>
      </c>
      <c r="H1072" s="44">
        <v>8.1647200000000003E-3</v>
      </c>
    </row>
    <row r="1073" spans="2:8">
      <c r="B1073" s="6">
        <v>2029</v>
      </c>
      <c r="C1073" s="5" t="s">
        <v>60</v>
      </c>
      <c r="D1073" s="18">
        <v>0.25625999999999999</v>
      </c>
      <c r="E1073" s="7">
        <v>0.100508</v>
      </c>
      <c r="F1073" s="7">
        <v>2.8327999999999999E-2</v>
      </c>
      <c r="G1073" s="7">
        <v>2.8110000000000001E-3</v>
      </c>
      <c r="H1073" s="44">
        <v>1.0997099999999999E-2</v>
      </c>
    </row>
    <row r="1074" spans="2:8">
      <c r="B1074" s="6">
        <v>2030</v>
      </c>
      <c r="C1074" s="5" t="s">
        <v>60</v>
      </c>
      <c r="D1074" s="18">
        <v>0.24738399999999999</v>
      </c>
      <c r="E1074" s="7">
        <v>9.7961000000000006E-2</v>
      </c>
      <c r="F1074" s="7">
        <v>2.7342999999999999E-2</v>
      </c>
      <c r="G1074" s="7">
        <v>2.9069999999999999E-3</v>
      </c>
      <c r="H1074" s="44">
        <v>1.4246200000000001E-2</v>
      </c>
    </row>
    <row r="1075" spans="2:8">
      <c r="B1075" s="6">
        <v>2031</v>
      </c>
      <c r="C1075" s="5" t="s">
        <v>60</v>
      </c>
      <c r="D1075" s="18">
        <v>0.23766300000000001</v>
      </c>
      <c r="E1075" s="7">
        <v>9.5343999999999998E-2</v>
      </c>
      <c r="F1075" s="7">
        <v>2.6259999999999999E-2</v>
      </c>
      <c r="G1075" s="7">
        <v>2.9260000000000002E-3</v>
      </c>
      <c r="H1075" s="44">
        <v>1.8056900000000001E-2</v>
      </c>
    </row>
    <row r="1076" spans="2:8">
      <c r="B1076" s="6">
        <v>2032</v>
      </c>
      <c r="C1076" s="5" t="s">
        <v>60</v>
      </c>
      <c r="D1076" s="18">
        <v>0.22697400000000001</v>
      </c>
      <c r="E1076" s="7">
        <v>9.2551999999999995E-2</v>
      </c>
      <c r="F1076" s="7">
        <v>2.5065E-2</v>
      </c>
      <c r="G1076" s="7">
        <v>2.823E-3</v>
      </c>
      <c r="H1076" s="44">
        <v>2.27516E-2</v>
      </c>
    </row>
    <row r="1077" spans="2:8">
      <c r="B1077" s="6">
        <v>2033</v>
      </c>
      <c r="C1077" s="5" t="s">
        <v>60</v>
      </c>
      <c r="D1077" s="18">
        <v>0.21709800000000001</v>
      </c>
      <c r="E1077" s="7">
        <v>8.9673000000000003E-2</v>
      </c>
      <c r="F1077" s="7">
        <v>2.3962000000000001E-2</v>
      </c>
      <c r="G1077" s="7">
        <v>2.7859999999999998E-3</v>
      </c>
      <c r="H1077" s="44">
        <v>2.72797E-2</v>
      </c>
    </row>
    <row r="1078" spans="2:8">
      <c r="B1078" s="6">
        <v>2034</v>
      </c>
      <c r="C1078" s="5" t="s">
        <v>60</v>
      </c>
      <c r="D1078" s="18">
        <v>0.207957</v>
      </c>
      <c r="E1078" s="7">
        <v>8.6804999999999993E-2</v>
      </c>
      <c r="F1078" s="7">
        <v>2.2943999999999999E-2</v>
      </c>
      <c r="G1078" s="7">
        <v>2.6540000000000001E-3</v>
      </c>
      <c r="H1078" s="44">
        <v>3.16279E-2</v>
      </c>
    </row>
    <row r="1079" spans="2:8">
      <c r="B1079" s="6">
        <v>2035</v>
      </c>
      <c r="C1079" s="5" t="s">
        <v>60</v>
      </c>
      <c r="D1079" s="18">
        <v>0.199575</v>
      </c>
      <c r="E1079" s="7">
        <v>8.4144999999999998E-2</v>
      </c>
      <c r="F1079" s="7">
        <v>2.2013999999999999E-2</v>
      </c>
      <c r="G1079" s="7">
        <v>2.5170000000000001E-3</v>
      </c>
      <c r="H1079" s="44">
        <v>3.5595599999999998E-2</v>
      </c>
    </row>
    <row r="1080" spans="2:8">
      <c r="B1080" s="6">
        <v>2036</v>
      </c>
      <c r="C1080" s="5" t="s">
        <v>60</v>
      </c>
      <c r="D1080" s="18">
        <v>0.19084999999999999</v>
      </c>
      <c r="E1080" s="7">
        <v>8.1480999999999998E-2</v>
      </c>
      <c r="F1080" s="7">
        <v>2.1044E-2</v>
      </c>
      <c r="G1080" s="7">
        <v>2.3809999999999999E-3</v>
      </c>
      <c r="H1080" s="44">
        <v>3.9610699999999999E-2</v>
      </c>
    </row>
    <row r="1081" spans="2:8">
      <c r="B1081" s="6">
        <v>2037</v>
      </c>
      <c r="C1081" s="5" t="s">
        <v>60</v>
      </c>
      <c r="D1081" s="18">
        <v>0.18221200000000001</v>
      </c>
      <c r="E1081" s="7">
        <v>7.9160999999999995E-2</v>
      </c>
      <c r="F1081" s="7">
        <v>2.0083E-2</v>
      </c>
      <c r="G1081" s="7">
        <v>2.251E-3</v>
      </c>
      <c r="H1081" s="44">
        <v>4.3743700000000003E-2</v>
      </c>
    </row>
    <row r="1082" spans="2:8">
      <c r="B1082" s="6">
        <v>2038</v>
      </c>
      <c r="C1082" s="5" t="s">
        <v>60</v>
      </c>
      <c r="D1082" s="18">
        <v>0.17332700000000001</v>
      </c>
      <c r="E1082" s="7">
        <v>7.7235999999999999E-2</v>
      </c>
      <c r="F1082" s="7">
        <v>1.9095000000000001E-2</v>
      </c>
      <c r="G1082" s="7">
        <v>2.134E-3</v>
      </c>
      <c r="H1082" s="44">
        <v>4.8030099999999999E-2</v>
      </c>
    </row>
    <row r="1083" spans="2:8">
      <c r="B1083" s="6">
        <v>2039</v>
      </c>
      <c r="C1083" s="5" t="s">
        <v>60</v>
      </c>
      <c r="D1083" s="18">
        <v>0.164406</v>
      </c>
      <c r="E1083" s="7">
        <v>7.5331999999999996E-2</v>
      </c>
      <c r="F1083" s="7">
        <v>1.8105E-2</v>
      </c>
      <c r="G1083" s="7">
        <v>2.026E-3</v>
      </c>
      <c r="H1083" s="44">
        <v>5.2337799999999997E-2</v>
      </c>
    </row>
    <row r="1084" spans="2:8">
      <c r="B1084" s="6">
        <v>2040</v>
      </c>
      <c r="C1084" s="5" t="s">
        <v>60</v>
      </c>
      <c r="D1084" s="18">
        <v>0.156032</v>
      </c>
      <c r="E1084" s="7">
        <v>7.3729000000000003E-2</v>
      </c>
      <c r="F1084" s="7">
        <v>1.7177000000000001E-2</v>
      </c>
      <c r="G1084" s="7">
        <v>1.9170000000000001E-3</v>
      </c>
      <c r="H1084" s="44">
        <v>5.6570000000000002E-2</v>
      </c>
    </row>
    <row r="1085" spans="2:8">
      <c r="B1085" s="6">
        <v>2041</v>
      </c>
      <c r="C1085" s="5" t="s">
        <v>60</v>
      </c>
      <c r="D1085" s="18">
        <v>0.14799999999999999</v>
      </c>
      <c r="E1085" s="7">
        <v>7.2336999999999999E-2</v>
      </c>
      <c r="F1085" s="7">
        <v>1.6289000000000001E-2</v>
      </c>
      <c r="G1085" s="7">
        <v>1.8140000000000001E-3</v>
      </c>
      <c r="H1085" s="44">
        <v>6.07298E-2</v>
      </c>
    </row>
    <row r="1086" spans="2:8">
      <c r="B1086" s="6">
        <v>2042</v>
      </c>
      <c r="C1086" s="5" t="s">
        <v>60</v>
      </c>
      <c r="D1086" s="18">
        <v>0.14038300000000001</v>
      </c>
      <c r="E1086" s="7">
        <v>7.1136000000000005E-2</v>
      </c>
      <c r="F1086" s="7">
        <v>1.5448E-2</v>
      </c>
      <c r="G1086" s="7">
        <v>1.717E-3</v>
      </c>
      <c r="H1086" s="44">
        <v>6.4792100000000005E-2</v>
      </c>
    </row>
    <row r="1087" spans="2:8">
      <c r="B1087" s="6">
        <v>2043</v>
      </c>
      <c r="C1087" s="5" t="s">
        <v>60</v>
      </c>
      <c r="D1087" s="18">
        <v>0.133163</v>
      </c>
      <c r="E1087" s="7">
        <v>7.0018999999999998E-2</v>
      </c>
      <c r="F1087" s="7">
        <v>1.4652999999999999E-2</v>
      </c>
      <c r="G1087" s="7">
        <v>1.6230000000000001E-3</v>
      </c>
      <c r="H1087" s="44">
        <v>6.8681800000000001E-2</v>
      </c>
    </row>
    <row r="1088" spans="2:8">
      <c r="B1088" s="6">
        <v>2044</v>
      </c>
      <c r="C1088" s="5" t="s">
        <v>60</v>
      </c>
      <c r="D1088" s="18">
        <v>0.12751999999999999</v>
      </c>
      <c r="E1088" s="7">
        <v>6.8996000000000002E-2</v>
      </c>
      <c r="F1088" s="7">
        <v>1.4042000000000001E-2</v>
      </c>
      <c r="G1088" s="7">
        <v>1.5349999999999999E-3</v>
      </c>
      <c r="H1088" s="44">
        <v>7.19587E-2</v>
      </c>
    </row>
    <row r="1089" spans="2:8">
      <c r="B1089" s="6">
        <v>2045</v>
      </c>
      <c r="C1089" s="5" t="s">
        <v>60</v>
      </c>
      <c r="D1089" s="18">
        <v>0.122445</v>
      </c>
      <c r="E1089" s="7">
        <v>6.8002000000000007E-2</v>
      </c>
      <c r="F1089" s="7">
        <v>1.3495E-2</v>
      </c>
      <c r="G1089" s="7">
        <v>1.4480000000000001E-3</v>
      </c>
      <c r="H1089" s="44">
        <v>7.5056700000000004E-2</v>
      </c>
    </row>
    <row r="1090" spans="2:8">
      <c r="B1090" s="6">
        <v>2046</v>
      </c>
      <c r="C1090" s="5" t="s">
        <v>60</v>
      </c>
      <c r="D1090" s="18">
        <v>0.118785</v>
      </c>
      <c r="E1090" s="7">
        <v>6.7169999999999994E-2</v>
      </c>
      <c r="F1090" s="7">
        <v>1.311E-2</v>
      </c>
      <c r="G1090" s="7">
        <v>1.3649999999999999E-3</v>
      </c>
      <c r="H1090" s="44">
        <v>7.7704499999999996E-2</v>
      </c>
    </row>
    <row r="1091" spans="2:8">
      <c r="B1091" s="6">
        <v>2047</v>
      </c>
      <c r="C1091" s="5" t="s">
        <v>60</v>
      </c>
      <c r="D1091" s="18">
        <v>0.11598899999999999</v>
      </c>
      <c r="E1091" s="7">
        <v>6.6438999999999998E-2</v>
      </c>
      <c r="F1091" s="7">
        <v>1.2825E-2</v>
      </c>
      <c r="G1091" s="7">
        <v>1.284E-3</v>
      </c>
      <c r="H1091" s="44">
        <v>8.0043600000000006E-2</v>
      </c>
    </row>
    <row r="1092" spans="2:8">
      <c r="B1092" s="6">
        <v>2048</v>
      </c>
      <c r="C1092" s="5" t="s">
        <v>60</v>
      </c>
      <c r="D1092" s="18">
        <v>0.114187</v>
      </c>
      <c r="E1092" s="7">
        <v>6.5826999999999997E-2</v>
      </c>
      <c r="F1092" s="7">
        <v>1.2652999999999999E-2</v>
      </c>
      <c r="G1092" s="7">
        <v>1.2080000000000001E-3</v>
      </c>
      <c r="H1092" s="44">
        <v>8.1959599999999994E-2</v>
      </c>
    </row>
    <row r="1093" spans="2:8">
      <c r="B1093" s="6">
        <v>2049</v>
      </c>
      <c r="C1093" s="5" t="s">
        <v>60</v>
      </c>
      <c r="D1093" s="18">
        <v>0.113569</v>
      </c>
      <c r="E1093" s="7">
        <v>6.5503000000000006E-2</v>
      </c>
      <c r="F1093" s="7">
        <v>1.2618000000000001E-2</v>
      </c>
      <c r="G1093" s="7">
        <v>1.139E-3</v>
      </c>
      <c r="H1093" s="44">
        <v>8.3323599999999998E-2</v>
      </c>
    </row>
    <row r="1094" spans="2:8">
      <c r="B1094" s="6">
        <v>2050</v>
      </c>
      <c r="C1094" s="5" t="s">
        <v>60</v>
      </c>
      <c r="D1094" s="18">
        <v>0.112599</v>
      </c>
      <c r="E1094" s="7">
        <v>6.5529000000000004E-2</v>
      </c>
      <c r="F1094" s="7">
        <v>1.2540000000000001E-2</v>
      </c>
      <c r="G1094" s="7">
        <v>1.0759999999999999E-3</v>
      </c>
      <c r="H1094" s="44">
        <v>8.4837899999999994E-2</v>
      </c>
    </row>
    <row r="1095" spans="2:8">
      <c r="B1095" s="6">
        <v>2025</v>
      </c>
      <c r="C1095" s="5" t="s">
        <v>59</v>
      </c>
      <c r="D1095" s="18">
        <v>8.8039999999999993E-2</v>
      </c>
      <c r="E1095" s="7">
        <v>5.0937999999999997E-2</v>
      </c>
      <c r="F1095" s="7">
        <v>9.8849999999999997E-3</v>
      </c>
      <c r="G1095" s="7">
        <v>1.573E-3</v>
      </c>
      <c r="H1095" s="44">
        <v>1.12286E-3</v>
      </c>
    </row>
    <row r="1096" spans="2:8">
      <c r="B1096" s="6">
        <v>2026</v>
      </c>
      <c r="C1096" s="5" t="s">
        <v>59</v>
      </c>
      <c r="D1096" s="18">
        <v>8.6544999999999997E-2</v>
      </c>
      <c r="E1096" s="7">
        <v>5.0029999999999998E-2</v>
      </c>
      <c r="F1096" s="7">
        <v>9.7169999999999999E-3</v>
      </c>
      <c r="G1096" s="7">
        <v>1.5349999999999999E-3</v>
      </c>
      <c r="H1096" s="44">
        <v>1.57525E-3</v>
      </c>
    </row>
    <row r="1097" spans="2:8">
      <c r="B1097" s="6">
        <v>2027</v>
      </c>
      <c r="C1097" s="5" t="s">
        <v>59</v>
      </c>
      <c r="D1097" s="18">
        <v>8.4814000000000001E-2</v>
      </c>
      <c r="E1097" s="7">
        <v>4.8988999999999998E-2</v>
      </c>
      <c r="F1097" s="7">
        <v>9.5219999999999992E-3</v>
      </c>
      <c r="G1097" s="7">
        <v>1.5399999999999999E-3</v>
      </c>
      <c r="H1097" s="44">
        <v>2.2449000000000002E-3</v>
      </c>
    </row>
    <row r="1098" spans="2:8">
      <c r="B1098" s="6">
        <v>2028</v>
      </c>
      <c r="C1098" s="5" t="s">
        <v>59</v>
      </c>
      <c r="D1098" s="18">
        <v>8.2766999999999993E-2</v>
      </c>
      <c r="E1098" s="7">
        <v>4.8339E-2</v>
      </c>
      <c r="F1098" s="7">
        <v>9.2910000000000006E-3</v>
      </c>
      <c r="G1098" s="7">
        <v>1.1689999999999999E-3</v>
      </c>
      <c r="H1098" s="44">
        <v>3.0374899999999999E-3</v>
      </c>
    </row>
    <row r="1099" spans="2:8">
      <c r="B1099" s="6">
        <v>2029</v>
      </c>
      <c r="C1099" s="5" t="s">
        <v>59</v>
      </c>
      <c r="D1099" s="18">
        <v>8.0263000000000001E-2</v>
      </c>
      <c r="E1099" s="7">
        <v>4.7319E-2</v>
      </c>
      <c r="F1099" s="7">
        <v>9.0069999999999994E-3</v>
      </c>
      <c r="G1099" s="7">
        <v>1.219E-3</v>
      </c>
      <c r="H1099" s="44">
        <v>3.9989800000000001E-3</v>
      </c>
    </row>
    <row r="1100" spans="2:8">
      <c r="B1100" s="6">
        <v>2030</v>
      </c>
      <c r="C1100" s="5" t="s">
        <v>59</v>
      </c>
      <c r="D1100" s="18">
        <v>7.7466999999999994E-2</v>
      </c>
      <c r="E1100" s="7">
        <v>4.6100000000000002E-2</v>
      </c>
      <c r="F1100" s="7">
        <v>8.6899999999999998E-3</v>
      </c>
      <c r="G1100" s="7">
        <v>1.2600000000000001E-3</v>
      </c>
      <c r="H1100" s="44">
        <v>5.143E-3</v>
      </c>
    </row>
    <row r="1101" spans="2:8">
      <c r="B1101" s="6">
        <v>2031</v>
      </c>
      <c r="C1101" s="5" t="s">
        <v>59</v>
      </c>
      <c r="D1101" s="18">
        <v>7.4408000000000002E-2</v>
      </c>
      <c r="E1101" s="7">
        <v>4.4951999999999999E-2</v>
      </c>
      <c r="F1101" s="7">
        <v>8.3429999999999997E-3</v>
      </c>
      <c r="G1101" s="7">
        <v>1.2700000000000001E-3</v>
      </c>
      <c r="H1101" s="44">
        <v>6.4386299999999999E-3</v>
      </c>
    </row>
    <row r="1102" spans="2:8">
      <c r="B1102" s="6">
        <v>2032</v>
      </c>
      <c r="C1102" s="5" t="s">
        <v>59</v>
      </c>
      <c r="D1102" s="18">
        <v>7.1052000000000004E-2</v>
      </c>
      <c r="E1102" s="7">
        <v>4.3744999999999999E-2</v>
      </c>
      <c r="F1102" s="7">
        <v>7.9620000000000003E-3</v>
      </c>
      <c r="G1102" s="7">
        <v>1.2260000000000001E-3</v>
      </c>
      <c r="H1102" s="44">
        <v>8.0666799999999997E-3</v>
      </c>
    </row>
    <row r="1103" spans="2:8">
      <c r="B1103" s="6">
        <v>2033</v>
      </c>
      <c r="C1103" s="5" t="s">
        <v>59</v>
      </c>
      <c r="D1103" s="18">
        <v>6.7949999999999997E-2</v>
      </c>
      <c r="E1103" s="7">
        <v>4.2483E-2</v>
      </c>
      <c r="F1103" s="7">
        <v>7.6099999999999996E-3</v>
      </c>
      <c r="G1103" s="7">
        <v>1.2110000000000001E-3</v>
      </c>
      <c r="H1103" s="44">
        <v>9.6339200000000007E-3</v>
      </c>
    </row>
    <row r="1104" spans="2:8">
      <c r="B1104" s="6">
        <v>2034</v>
      </c>
      <c r="C1104" s="5" t="s">
        <v>59</v>
      </c>
      <c r="D1104" s="18">
        <v>6.5079999999999999E-2</v>
      </c>
      <c r="E1104" s="7">
        <v>4.1207000000000001E-2</v>
      </c>
      <c r="F1104" s="7">
        <v>7.2849999999999998E-3</v>
      </c>
      <c r="G1104" s="7">
        <v>1.155E-3</v>
      </c>
      <c r="H1104" s="44">
        <v>1.1140199999999999E-2</v>
      </c>
    </row>
    <row r="1105" spans="2:8">
      <c r="B1105" s="6">
        <v>2035</v>
      </c>
      <c r="C1105" s="5" t="s">
        <v>59</v>
      </c>
      <c r="D1105" s="18">
        <v>6.2390000000000001E-2</v>
      </c>
      <c r="E1105" s="7">
        <v>4.0029000000000002E-2</v>
      </c>
      <c r="F1105" s="7">
        <v>6.9800000000000001E-3</v>
      </c>
      <c r="G1105" s="7">
        <v>1.096E-3</v>
      </c>
      <c r="H1105" s="44">
        <v>1.25492E-2</v>
      </c>
    </row>
    <row r="1106" spans="2:8">
      <c r="B1106" s="6">
        <v>2036</v>
      </c>
      <c r="C1106" s="5" t="s">
        <v>59</v>
      </c>
      <c r="D1106" s="18">
        <v>5.9616000000000002E-2</v>
      </c>
      <c r="E1106" s="7">
        <v>3.8823999999999997E-2</v>
      </c>
      <c r="F1106" s="7">
        <v>6.6660000000000001E-3</v>
      </c>
      <c r="G1106" s="7">
        <v>1.0369999999999999E-3</v>
      </c>
      <c r="H1106" s="44">
        <v>1.39556E-2</v>
      </c>
    </row>
    <row r="1107" spans="2:8">
      <c r="B1107" s="6">
        <v>2037</v>
      </c>
      <c r="C1107" s="5" t="s">
        <v>59</v>
      </c>
      <c r="D1107" s="18">
        <v>5.6853000000000001E-2</v>
      </c>
      <c r="E1107" s="7">
        <v>3.7770999999999999E-2</v>
      </c>
      <c r="F1107" s="7">
        <v>6.3530000000000001E-3</v>
      </c>
      <c r="G1107" s="7">
        <v>9.8200000000000002E-4</v>
      </c>
      <c r="H1107" s="44">
        <v>1.54085E-2</v>
      </c>
    </row>
    <row r="1108" spans="2:8">
      <c r="B1108" s="6">
        <v>2038</v>
      </c>
      <c r="C1108" s="5" t="s">
        <v>59</v>
      </c>
      <c r="D1108" s="18">
        <v>5.4011999999999998E-2</v>
      </c>
      <c r="E1108" s="7">
        <v>3.6874999999999998E-2</v>
      </c>
      <c r="F1108" s="7">
        <v>6.032E-3</v>
      </c>
      <c r="G1108" s="7">
        <v>9.3099999999999997E-4</v>
      </c>
      <c r="H1108" s="44">
        <v>1.6906299999999999E-2</v>
      </c>
    </row>
    <row r="1109" spans="2:8">
      <c r="B1109" s="6">
        <v>2039</v>
      </c>
      <c r="C1109" s="5" t="s">
        <v>59</v>
      </c>
      <c r="D1109" s="18">
        <v>5.1164000000000001E-2</v>
      </c>
      <c r="E1109" s="7">
        <v>3.5963000000000002E-2</v>
      </c>
      <c r="F1109" s="7">
        <v>5.7099999999999998E-3</v>
      </c>
      <c r="G1109" s="7">
        <v>8.8400000000000002E-4</v>
      </c>
      <c r="H1109" s="44">
        <v>1.8406499999999999E-2</v>
      </c>
    </row>
    <row r="1110" spans="2:8">
      <c r="B1110" s="6">
        <v>2040</v>
      </c>
      <c r="C1110" s="5" t="s">
        <v>59</v>
      </c>
      <c r="D1110" s="18">
        <v>4.8526E-2</v>
      </c>
      <c r="E1110" s="7">
        <v>3.5186000000000002E-2</v>
      </c>
      <c r="F1110" s="7">
        <v>5.4130000000000003E-3</v>
      </c>
      <c r="G1110" s="7">
        <v>8.3600000000000005E-4</v>
      </c>
      <c r="H1110" s="44">
        <v>1.98692E-2</v>
      </c>
    </row>
    <row r="1111" spans="2:8">
      <c r="B1111" s="6">
        <v>2041</v>
      </c>
      <c r="C1111" s="5" t="s">
        <v>59</v>
      </c>
      <c r="D1111" s="18">
        <v>4.6015E-2</v>
      </c>
      <c r="E1111" s="7">
        <v>3.4522999999999998E-2</v>
      </c>
      <c r="F1111" s="7">
        <v>5.13E-3</v>
      </c>
      <c r="G1111" s="7">
        <v>7.9100000000000004E-4</v>
      </c>
      <c r="H1111" s="44">
        <v>2.1303300000000001E-2</v>
      </c>
    </row>
    <row r="1112" spans="2:8">
      <c r="B1112" s="6">
        <v>2042</v>
      </c>
      <c r="C1112" s="5" t="s">
        <v>59</v>
      </c>
      <c r="D1112" s="18">
        <v>4.3658000000000002E-2</v>
      </c>
      <c r="E1112" s="7">
        <v>3.3936000000000001E-2</v>
      </c>
      <c r="F1112" s="7">
        <v>4.8640000000000003E-3</v>
      </c>
      <c r="G1112" s="7">
        <v>7.4799999999999997E-4</v>
      </c>
      <c r="H1112" s="44">
        <v>2.26955E-2</v>
      </c>
    </row>
    <row r="1113" spans="2:8">
      <c r="B1113" s="6">
        <v>2043</v>
      </c>
      <c r="C1113" s="5" t="s">
        <v>59</v>
      </c>
      <c r="D1113" s="18">
        <v>4.1451000000000002E-2</v>
      </c>
      <c r="E1113" s="7">
        <v>3.3364999999999999E-2</v>
      </c>
      <c r="F1113" s="7">
        <v>4.6160000000000003E-3</v>
      </c>
      <c r="G1113" s="7">
        <v>7.0699999999999995E-4</v>
      </c>
      <c r="H1113" s="44">
        <v>2.4016900000000001E-2</v>
      </c>
    </row>
    <row r="1114" spans="2:8">
      <c r="B1114" s="6">
        <v>2044</v>
      </c>
      <c r="C1114" s="5" t="s">
        <v>59</v>
      </c>
      <c r="D1114" s="18">
        <v>3.9667000000000001E-2</v>
      </c>
      <c r="E1114" s="7">
        <v>3.2836999999999998E-2</v>
      </c>
      <c r="F1114" s="7">
        <v>4.4169999999999999E-3</v>
      </c>
      <c r="G1114" s="7">
        <v>6.69E-4</v>
      </c>
      <c r="H1114" s="44">
        <v>2.51661E-2</v>
      </c>
    </row>
    <row r="1115" spans="2:8">
      <c r="B1115" s="6">
        <v>2045</v>
      </c>
      <c r="C1115" s="5" t="s">
        <v>59</v>
      </c>
      <c r="D1115" s="18">
        <v>3.8064000000000001E-2</v>
      </c>
      <c r="E1115" s="7">
        <v>3.2332E-2</v>
      </c>
      <c r="F1115" s="7">
        <v>4.2389999999999997E-3</v>
      </c>
      <c r="G1115" s="7">
        <v>6.3100000000000005E-4</v>
      </c>
      <c r="H1115" s="44">
        <v>2.6250099999999998E-2</v>
      </c>
    </row>
    <row r="1116" spans="2:8">
      <c r="B1116" s="6">
        <v>2046</v>
      </c>
      <c r="C1116" s="5" t="s">
        <v>59</v>
      </c>
      <c r="D1116" s="18">
        <v>3.6896999999999999E-2</v>
      </c>
      <c r="E1116" s="7">
        <v>3.1912999999999997E-2</v>
      </c>
      <c r="F1116" s="7">
        <v>4.1099999999999999E-3</v>
      </c>
      <c r="G1116" s="7">
        <v>5.9500000000000004E-4</v>
      </c>
      <c r="H1116" s="44">
        <v>2.7186800000000001E-2</v>
      </c>
    </row>
    <row r="1117" spans="2:8">
      <c r="B1117" s="6">
        <v>2047</v>
      </c>
      <c r="C1117" s="5" t="s">
        <v>59</v>
      </c>
      <c r="D1117" s="18">
        <v>3.6015999999999999E-2</v>
      </c>
      <c r="E1117" s="7">
        <v>3.1565999999999997E-2</v>
      </c>
      <c r="F1117" s="7">
        <v>4.0140000000000002E-3</v>
      </c>
      <c r="G1117" s="7">
        <v>5.6099999999999998E-4</v>
      </c>
      <c r="H1117" s="44">
        <v>2.7995599999999999E-2</v>
      </c>
    </row>
    <row r="1118" spans="2:8">
      <c r="B1118" s="6">
        <v>2048</v>
      </c>
      <c r="C1118" s="5" t="s">
        <v>59</v>
      </c>
      <c r="D1118" s="18">
        <v>3.5448E-2</v>
      </c>
      <c r="E1118" s="7">
        <v>3.1241000000000001E-2</v>
      </c>
      <c r="F1118" s="7">
        <v>3.9550000000000002E-3</v>
      </c>
      <c r="G1118" s="7">
        <v>5.2700000000000002E-4</v>
      </c>
      <c r="H1118" s="44">
        <v>2.8685599999999999E-2</v>
      </c>
    </row>
    <row r="1119" spans="2:8">
      <c r="B1119" s="6">
        <v>2049</v>
      </c>
      <c r="C1119" s="5" t="s">
        <v>59</v>
      </c>
      <c r="D1119" s="18">
        <v>3.5249000000000003E-2</v>
      </c>
      <c r="E1119" s="7">
        <v>3.1064000000000001E-2</v>
      </c>
      <c r="F1119" s="7">
        <v>3.9370000000000004E-3</v>
      </c>
      <c r="G1119" s="7">
        <v>4.9799999999999996E-4</v>
      </c>
      <c r="H1119" s="44">
        <v>2.9167700000000001E-2</v>
      </c>
    </row>
    <row r="1120" spans="2:8">
      <c r="B1120" s="6">
        <v>2050</v>
      </c>
      <c r="C1120" s="5" t="s">
        <v>59</v>
      </c>
      <c r="D1120" s="18">
        <v>3.4942000000000001E-2</v>
      </c>
      <c r="E1120" s="7">
        <v>3.0991999999999999E-2</v>
      </c>
      <c r="F1120" s="7">
        <v>3.9069999999999999E-3</v>
      </c>
      <c r="G1120" s="7">
        <v>4.6999999999999999E-4</v>
      </c>
      <c r="H1120" s="44">
        <v>2.9722800000000001E-2</v>
      </c>
    </row>
    <row r="1121" spans="2:8">
      <c r="B1121" s="9">
        <v>2025</v>
      </c>
      <c r="C1121" s="5" t="s">
        <v>61</v>
      </c>
      <c r="D1121" s="19">
        <v>3.5962000000000001E-2</v>
      </c>
      <c r="E1121" s="10">
        <v>5.0389000000000003E-2</v>
      </c>
      <c r="F1121" s="7">
        <v>4.0350000000000004E-3</v>
      </c>
      <c r="G1121" s="7">
        <v>9.4899999999999997E-4</v>
      </c>
      <c r="H1121" s="44">
        <v>5.6585000000000001E-4</v>
      </c>
    </row>
    <row r="1122" spans="2:8">
      <c r="B1122" s="9">
        <v>2026</v>
      </c>
      <c r="C1122" s="5" t="s">
        <v>61</v>
      </c>
      <c r="D1122" s="19">
        <v>3.5353000000000002E-2</v>
      </c>
      <c r="E1122" s="10">
        <v>4.8954999999999999E-2</v>
      </c>
      <c r="F1122" s="7">
        <v>3.967E-3</v>
      </c>
      <c r="G1122" s="7">
        <v>9.2500000000000004E-4</v>
      </c>
      <c r="H1122" s="44">
        <v>7.9188000000000001E-4</v>
      </c>
    </row>
    <row r="1123" spans="2:8">
      <c r="B1123" s="9">
        <v>2027</v>
      </c>
      <c r="C1123" s="5" t="s">
        <v>61</v>
      </c>
      <c r="D1123" s="19">
        <v>3.4639000000000003E-2</v>
      </c>
      <c r="E1123" s="10">
        <v>4.7624E-2</v>
      </c>
      <c r="F1123" s="7">
        <v>3.8869999999999998E-3</v>
      </c>
      <c r="G1123" s="7">
        <v>9.2699999999999998E-4</v>
      </c>
      <c r="H1123" s="44">
        <v>1.11068E-3</v>
      </c>
    </row>
    <row r="1124" spans="2:8">
      <c r="B1124" s="9">
        <v>2028</v>
      </c>
      <c r="C1124" s="5" t="s">
        <v>61</v>
      </c>
      <c r="D1124" s="19">
        <v>3.3797000000000001E-2</v>
      </c>
      <c r="E1124" s="10">
        <v>4.6948999999999998E-2</v>
      </c>
      <c r="F1124" s="7">
        <v>3.7919999999999998E-3</v>
      </c>
      <c r="G1124" s="7">
        <v>7.0299999999999996E-4</v>
      </c>
      <c r="H1124" s="44">
        <v>1.47499E-3</v>
      </c>
    </row>
    <row r="1125" spans="2:8">
      <c r="B1125" s="9">
        <v>2029</v>
      </c>
      <c r="C1125" s="5" t="s">
        <v>61</v>
      </c>
      <c r="D1125" s="19">
        <v>3.2765000000000002E-2</v>
      </c>
      <c r="E1125" s="10">
        <v>4.6484999999999999E-2</v>
      </c>
      <c r="F1125" s="7">
        <v>3.6749999999999999E-3</v>
      </c>
      <c r="G1125" s="7">
        <v>7.3099999999999999E-4</v>
      </c>
      <c r="H1125" s="44">
        <v>1.9404699999999999E-3</v>
      </c>
    </row>
    <row r="1126" spans="2:8">
      <c r="B1126" s="9">
        <v>2030</v>
      </c>
      <c r="C1126" s="5" t="s">
        <v>61</v>
      </c>
      <c r="D1126" s="19">
        <v>3.1618E-2</v>
      </c>
      <c r="E1126" s="10">
        <v>4.5600000000000002E-2</v>
      </c>
      <c r="F1126" s="7">
        <v>3.5460000000000001E-3</v>
      </c>
      <c r="G1126" s="7">
        <v>7.54E-4</v>
      </c>
      <c r="H1126" s="44">
        <v>2.4775600000000002E-3</v>
      </c>
    </row>
    <row r="1127" spans="2:8">
      <c r="B1127" s="9">
        <v>2031</v>
      </c>
      <c r="C1127" s="5" t="s">
        <v>61</v>
      </c>
      <c r="D1127" s="19">
        <v>3.0365E-2</v>
      </c>
      <c r="E1127" s="10">
        <v>4.4885000000000001E-2</v>
      </c>
      <c r="F1127" s="7">
        <v>3.4039999999999999E-3</v>
      </c>
      <c r="G1127" s="7">
        <v>7.5600000000000005E-4</v>
      </c>
      <c r="H1127" s="44">
        <v>3.1202500000000002E-3</v>
      </c>
    </row>
    <row r="1128" spans="2:8">
      <c r="B1128" s="9">
        <v>2032</v>
      </c>
      <c r="C1128" s="5" t="s">
        <v>61</v>
      </c>
      <c r="D1128" s="19">
        <v>2.9003000000000001E-2</v>
      </c>
      <c r="E1128" s="10">
        <v>4.4294E-2</v>
      </c>
      <c r="F1128" s="7">
        <v>3.2490000000000002E-3</v>
      </c>
      <c r="G1128" s="7">
        <v>7.2900000000000005E-4</v>
      </c>
      <c r="H1128" s="44">
        <v>3.8928600000000002E-3</v>
      </c>
    </row>
    <row r="1129" spans="2:8">
      <c r="B1129" s="9">
        <v>2033</v>
      </c>
      <c r="C1129" s="5" t="s">
        <v>61</v>
      </c>
      <c r="D1129" s="19">
        <v>2.7737999999999999E-2</v>
      </c>
      <c r="E1129" s="10">
        <v>4.3638999999999997E-2</v>
      </c>
      <c r="F1129" s="7">
        <v>3.1059999999999998E-3</v>
      </c>
      <c r="G1129" s="7">
        <v>7.18E-4</v>
      </c>
      <c r="H1129" s="44">
        <v>4.6330599999999996E-3</v>
      </c>
    </row>
    <row r="1130" spans="2:8">
      <c r="B1130" s="9">
        <v>2034</v>
      </c>
      <c r="C1130" s="5" t="s">
        <v>61</v>
      </c>
      <c r="D1130" s="19">
        <v>2.6557999999999998E-2</v>
      </c>
      <c r="E1130" s="10">
        <v>4.2930000000000003E-2</v>
      </c>
      <c r="F1130" s="7">
        <v>2.9719999999999998E-3</v>
      </c>
      <c r="G1130" s="7">
        <v>6.8300000000000001E-4</v>
      </c>
      <c r="H1130" s="44">
        <v>5.34806E-3</v>
      </c>
    </row>
    <row r="1131" spans="2:8">
      <c r="B1131" s="9">
        <v>2035</v>
      </c>
      <c r="C1131" s="5" t="s">
        <v>61</v>
      </c>
      <c r="D1131" s="19">
        <v>2.5416999999999999E-2</v>
      </c>
      <c r="E1131" s="10">
        <v>4.2320000000000003E-2</v>
      </c>
      <c r="F1131" s="7">
        <v>2.843E-3</v>
      </c>
      <c r="G1131" s="7">
        <v>6.4700000000000001E-4</v>
      </c>
      <c r="H1131" s="44">
        <v>6.0349399999999999E-3</v>
      </c>
    </row>
    <row r="1132" spans="2:8">
      <c r="B1132" s="9">
        <v>2036</v>
      </c>
      <c r="C1132" s="5" t="s">
        <v>61</v>
      </c>
      <c r="D1132" s="19">
        <v>2.4244999999999999E-2</v>
      </c>
      <c r="E1132" s="10">
        <v>4.1599999999999998E-2</v>
      </c>
      <c r="F1132" s="7">
        <v>2.7100000000000002E-3</v>
      </c>
      <c r="G1132" s="7">
        <v>6.1200000000000002E-4</v>
      </c>
      <c r="H1132" s="44">
        <v>6.7129399999999997E-3</v>
      </c>
    </row>
    <row r="1133" spans="2:8">
      <c r="B1133" s="9">
        <v>2037</v>
      </c>
      <c r="C1133" s="5" t="s">
        <v>61</v>
      </c>
      <c r="D1133" s="19">
        <v>2.3087E-2</v>
      </c>
      <c r="E1133" s="10">
        <v>4.0996999999999999E-2</v>
      </c>
      <c r="F1133" s="7">
        <v>2.5790000000000001E-3</v>
      </c>
      <c r="G1133" s="7">
        <v>5.7799999999999995E-4</v>
      </c>
      <c r="H1133" s="44">
        <v>7.4059599999999996E-3</v>
      </c>
    </row>
    <row r="1134" spans="2:8">
      <c r="B1134" s="9">
        <v>2038</v>
      </c>
      <c r="C1134" s="5" t="s">
        <v>61</v>
      </c>
      <c r="D1134" s="19">
        <v>2.1892000000000002E-2</v>
      </c>
      <c r="E1134" s="10">
        <v>4.0508000000000002E-2</v>
      </c>
      <c r="F1134" s="7">
        <v>2.444E-3</v>
      </c>
      <c r="G1134" s="7">
        <v>5.4799999999999998E-4</v>
      </c>
      <c r="H1134" s="44">
        <v>8.1139200000000002E-3</v>
      </c>
    </row>
    <row r="1135" spans="2:8">
      <c r="B1135" s="9">
        <v>2039</v>
      </c>
      <c r="C1135" s="5" t="s">
        <v>61</v>
      </c>
      <c r="D1135" s="19">
        <v>2.0702000000000002E-2</v>
      </c>
      <c r="E1135" s="10">
        <v>3.993E-2</v>
      </c>
      <c r="F1135" s="7">
        <v>2.31E-3</v>
      </c>
      <c r="G1135" s="7">
        <v>5.1900000000000004E-4</v>
      </c>
      <c r="H1135" s="44">
        <v>8.8147399999999997E-3</v>
      </c>
    </row>
    <row r="1136" spans="2:8">
      <c r="B1136" s="9">
        <v>2040</v>
      </c>
      <c r="C1136" s="5" t="s">
        <v>61</v>
      </c>
      <c r="D1136" s="19">
        <v>1.9604E-2</v>
      </c>
      <c r="E1136" s="10">
        <v>3.9487000000000001E-2</v>
      </c>
      <c r="F1136" s="7">
        <v>2.186E-3</v>
      </c>
      <c r="G1136" s="7">
        <v>4.9100000000000001E-4</v>
      </c>
      <c r="H1136" s="44">
        <v>9.495E-3</v>
      </c>
    </row>
    <row r="1137" spans="2:8">
      <c r="B1137" s="9">
        <v>2041</v>
      </c>
      <c r="C1137" s="5" t="s">
        <v>61</v>
      </c>
      <c r="D1137" s="19">
        <v>1.8564000000000001E-2</v>
      </c>
      <c r="E1137" s="10">
        <v>3.9246999999999997E-2</v>
      </c>
      <c r="F1137" s="7">
        <v>2.0690000000000001E-3</v>
      </c>
      <c r="G1137" s="7">
        <v>4.64E-4</v>
      </c>
      <c r="H1137" s="44">
        <v>1.01596E-2</v>
      </c>
    </row>
    <row r="1138" spans="2:8">
      <c r="B1138" s="9">
        <v>2042</v>
      </c>
      <c r="C1138" s="5" t="s">
        <v>61</v>
      </c>
      <c r="D1138" s="19">
        <v>1.7586999999999998E-2</v>
      </c>
      <c r="E1138" s="10">
        <v>3.9029000000000001E-2</v>
      </c>
      <c r="F1138" s="7">
        <v>1.9589999999999998E-3</v>
      </c>
      <c r="G1138" s="7">
        <v>4.3899999999999999E-4</v>
      </c>
      <c r="H1138" s="44">
        <v>1.08039E-2</v>
      </c>
    </row>
    <row r="1139" spans="2:8">
      <c r="B1139" s="9">
        <v>2043</v>
      </c>
      <c r="C1139" s="5" t="s">
        <v>61</v>
      </c>
      <c r="D1139" s="19">
        <v>1.6676E-2</v>
      </c>
      <c r="E1139" s="10">
        <v>3.8712999999999997E-2</v>
      </c>
      <c r="F1139" s="7">
        <v>1.856E-3</v>
      </c>
      <c r="G1139" s="7">
        <v>4.15E-4</v>
      </c>
      <c r="H1139" s="44">
        <v>1.14123E-2</v>
      </c>
    </row>
    <row r="1140" spans="2:8">
      <c r="B1140" s="9">
        <v>2044</v>
      </c>
      <c r="C1140" s="5" t="s">
        <v>61</v>
      </c>
      <c r="D1140" s="19">
        <v>1.5932000000000002E-2</v>
      </c>
      <c r="E1140" s="10">
        <v>3.8406000000000003E-2</v>
      </c>
      <c r="F1140" s="7">
        <v>1.7730000000000001E-3</v>
      </c>
      <c r="G1140" s="7">
        <v>3.9300000000000001E-4</v>
      </c>
      <c r="H1140" s="44">
        <v>1.19486E-2</v>
      </c>
    </row>
    <row r="1141" spans="2:8">
      <c r="B1141" s="9">
        <v>2045</v>
      </c>
      <c r="C1141" s="5" t="s">
        <v>61</v>
      </c>
      <c r="D1141" s="19">
        <v>1.5285999999999999E-2</v>
      </c>
      <c r="E1141" s="10">
        <v>3.8101000000000003E-2</v>
      </c>
      <c r="F1141" s="7">
        <v>1.701E-3</v>
      </c>
      <c r="G1141" s="7">
        <v>3.7100000000000002E-4</v>
      </c>
      <c r="H1141" s="44">
        <v>1.24435E-2</v>
      </c>
    </row>
    <row r="1142" spans="2:8">
      <c r="B1142" s="9">
        <v>2046</v>
      </c>
      <c r="C1142" s="5" t="s">
        <v>61</v>
      </c>
      <c r="D1142" s="19">
        <v>1.4819000000000001E-2</v>
      </c>
      <c r="E1142" s="10">
        <v>3.7895999999999999E-2</v>
      </c>
      <c r="F1142" s="7">
        <v>1.65E-3</v>
      </c>
      <c r="G1142" s="7">
        <v>3.4900000000000003E-4</v>
      </c>
      <c r="H1142" s="44">
        <v>1.2873000000000001E-2</v>
      </c>
    </row>
    <row r="1143" spans="2:8">
      <c r="B1143" s="9">
        <v>2047</v>
      </c>
      <c r="C1143" s="5" t="s">
        <v>61</v>
      </c>
      <c r="D1143" s="19">
        <v>1.4463999999999999E-2</v>
      </c>
      <c r="E1143" s="10">
        <v>3.7782000000000003E-2</v>
      </c>
      <c r="F1143" s="7">
        <v>1.611E-3</v>
      </c>
      <c r="G1143" s="7">
        <v>3.2899999999999997E-4</v>
      </c>
      <c r="H1143" s="44">
        <v>1.3254500000000001E-2</v>
      </c>
    </row>
    <row r="1144" spans="2:8">
      <c r="B1144" s="9">
        <v>2048</v>
      </c>
      <c r="C1144" s="5" t="s">
        <v>61</v>
      </c>
      <c r="D1144" s="19">
        <v>1.4234E-2</v>
      </c>
      <c r="E1144" s="10">
        <v>3.7747999999999997E-2</v>
      </c>
      <c r="F1144" s="7">
        <v>1.5870000000000001E-3</v>
      </c>
      <c r="G1144" s="7">
        <v>3.0899999999999998E-4</v>
      </c>
      <c r="H1144" s="44">
        <v>1.3561200000000001E-2</v>
      </c>
    </row>
    <row r="1145" spans="2:8">
      <c r="B1145" s="9">
        <v>2049</v>
      </c>
      <c r="C1145" s="5" t="s">
        <v>61</v>
      </c>
      <c r="D1145" s="19">
        <v>1.4149E-2</v>
      </c>
      <c r="E1145" s="10">
        <v>3.7697000000000001E-2</v>
      </c>
      <c r="F1145" s="7">
        <v>1.5790000000000001E-3</v>
      </c>
      <c r="G1145" s="7">
        <v>2.92E-4</v>
      </c>
      <c r="H1145" s="44">
        <v>1.37889E-2</v>
      </c>
    </row>
    <row r="1146" spans="2:8">
      <c r="B1146" s="21">
        <v>2050</v>
      </c>
      <c r="C1146" s="22" t="s">
        <v>61</v>
      </c>
      <c r="D1146" s="20">
        <v>1.4024E-2</v>
      </c>
      <c r="E1146" s="15">
        <v>3.7832999999999999E-2</v>
      </c>
      <c r="F1146" s="16">
        <v>1.567E-3</v>
      </c>
      <c r="G1146" s="16">
        <v>2.7700000000000001E-4</v>
      </c>
      <c r="H1146" s="48">
        <v>1.4009000000000001E-2</v>
      </c>
    </row>
  </sheetData>
  <sheetProtection sheet="1" objects="1" scenarios="1"/>
  <sortState xmlns:xlrd2="http://schemas.microsoft.com/office/spreadsheetml/2017/richdata2" ref="B3:E1146">
    <sortCondition ref="B3:B1146"/>
  </sortState>
  <mergeCells count="1">
    <mergeCell ref="D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F4FCE-19BB-4741-94BC-41993C406356}">
  <sheetPr>
    <tabColor rgb="FF58595B"/>
  </sheetPr>
  <dimension ref="B1:M26"/>
  <sheetViews>
    <sheetView workbookViewId="0">
      <selection activeCell="K9" sqref="K9"/>
    </sheetView>
  </sheetViews>
  <sheetFormatPr defaultRowHeight="15" customHeight="1"/>
  <cols>
    <col min="1" max="1" width="9.140625" style="2"/>
    <col min="2" max="2" width="9.85546875" style="2" bestFit="1" customWidth="1"/>
    <col min="3" max="3" width="17.5703125" style="2" customWidth="1"/>
    <col min="4" max="4" width="15.42578125" style="2" customWidth="1"/>
    <col min="5" max="5" width="9.140625" style="2"/>
    <col min="6" max="6" width="17" style="2" customWidth="1"/>
    <col min="7" max="7" width="32.7109375" style="2" customWidth="1"/>
    <col min="8" max="12" width="9.140625" style="2"/>
    <col min="13" max="13" width="36.5703125" style="2" bestFit="1" customWidth="1"/>
    <col min="14" max="16384" width="9.140625" style="2"/>
  </cols>
  <sheetData>
    <row r="1" spans="2:13"/>
    <row r="2" spans="2:13">
      <c r="B2" s="25" t="s">
        <v>85</v>
      </c>
      <c r="C2" s="26" t="s">
        <v>86</v>
      </c>
      <c r="D2" s="27" t="s">
        <v>87</v>
      </c>
      <c r="F2" s="32" t="s">
        <v>88</v>
      </c>
      <c r="G2" s="33" t="s">
        <v>89</v>
      </c>
    </row>
    <row r="3" spans="2:13">
      <c r="B3" s="11" t="s">
        <v>90</v>
      </c>
      <c r="C3" s="12" t="s">
        <v>91</v>
      </c>
      <c r="D3" s="13">
        <v>1055055852620</v>
      </c>
      <c r="F3" s="11" t="s">
        <v>76</v>
      </c>
      <c r="G3" s="13">
        <v>99.4</v>
      </c>
      <c r="M3" s="3" t="s">
        <v>92</v>
      </c>
    </row>
    <row r="4" spans="2:13">
      <c r="B4" s="8" t="s">
        <v>93</v>
      </c>
      <c r="C4" s="4" t="s">
        <v>94</v>
      </c>
      <c r="D4" s="5">
        <v>9.9999999999999995E-7</v>
      </c>
      <c r="F4" s="8" t="s">
        <v>77</v>
      </c>
      <c r="G4" s="5">
        <v>100.45</v>
      </c>
    </row>
    <row r="5" spans="2:13">
      <c r="B5" s="14" t="s">
        <v>95</v>
      </c>
      <c r="C5" s="24" t="s">
        <v>96</v>
      </c>
      <c r="D5" s="22">
        <f>1/1000000</f>
        <v>9.9999999999999995E-7</v>
      </c>
      <c r="F5" s="8" t="s">
        <v>79</v>
      </c>
      <c r="G5" s="5">
        <v>24</v>
      </c>
    </row>
    <row r="6" spans="2:13">
      <c r="F6" s="29" t="s">
        <v>97</v>
      </c>
      <c r="G6" s="5">
        <v>59.2</v>
      </c>
    </row>
    <row r="7" spans="2:13">
      <c r="F7" s="30" t="s">
        <v>98</v>
      </c>
      <c r="G7" s="22">
        <v>28.51</v>
      </c>
    </row>
    <row r="8" spans="2:13"/>
    <row r="9" spans="2:13"/>
    <row r="10" spans="2:13"/>
    <row r="11" spans="2:13"/>
    <row r="12" spans="2:13"/>
    <row r="14" spans="2:13"/>
    <row r="15" spans="2:13"/>
    <row r="16" spans="2:13"/>
    <row r="17"/>
    <row r="18"/>
    <row r="19"/>
    <row r="20"/>
    <row r="21"/>
    <row r="22"/>
    <row r="23"/>
    <row r="24"/>
    <row r="25"/>
    <row r="26"/>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B1D0FB7EB46F41A8C54658CE08D735" ma:contentTypeVersion="21" ma:contentTypeDescription="Create a new document." ma:contentTypeScope="" ma:versionID="41e7187d8f6685c679dd24a9543d5196">
  <xsd:schema xmlns:xsd="http://www.w3.org/2001/XMLSchema" xmlns:xs="http://www.w3.org/2001/XMLSchema" xmlns:p="http://schemas.microsoft.com/office/2006/metadata/properties" xmlns:ns1="http://schemas.microsoft.com/sharepoint/v3" xmlns:ns2="fa2d8187-c5f1-47cb-8ffe-d9e578d7e532" xmlns:ns3="5430efc3-4ea6-4164-9359-bf8b91395c0b" xmlns:ns4="a1df9832-fa29-4d0b-8301-c5ccf72ca850" targetNamespace="http://schemas.microsoft.com/office/2006/metadata/properties" ma:root="true" ma:fieldsID="1555fdd456a82ee13068fa2e56ba32fc" ns1:_="" ns2:_="" ns3:_="" ns4:_="">
    <xsd:import namespace="http://schemas.microsoft.com/sharepoint/v3"/>
    <xsd:import namespace="fa2d8187-c5f1-47cb-8ffe-d9e578d7e532"/>
    <xsd:import namespace="5430efc3-4ea6-4164-9359-bf8b91395c0b"/>
    <xsd:import namespace="a1df9832-fa29-4d0b-8301-c5ccf72ca8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1:_ip_UnifiedCompliancePolicyProperties" minOccurs="0"/>
                <xsd:element ref="ns1:_ip_UnifiedCompliancePolicyUIAction" minOccurs="0"/>
                <xsd:element ref="ns2:channelcolum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2d8187-c5f1-47cb-8ffe-d9e578d7e5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channelcolumn" ma:index="22" nillable="true" ma:displayName="channel column" ma:default="0" ma:format="Dropdown" ma:indexed="true" ma:internalName="channelcolumn">
      <xsd:simpleType>
        <xsd:restriction base="dms:Boolean"/>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8ca830c-a034-4168-b956-d7763e68b61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30efc3-4ea6-4164-9359-bf8b91395c0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1208c3b-8d55-488b-9333-2eef529d2801}" ma:internalName="TaxCatchAll" ma:showField="CatchAllData" ma:web="5430efc3-4ea6-4164-9359-bf8b91395c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hannelcolumn xmlns="fa2d8187-c5f1-47cb-8ffe-d9e578d7e532">false</channelcolumn>
    <_ip_UnifiedCompliancePolicyUIAction xmlns="http://schemas.microsoft.com/sharepoint/v3" xsi:nil="true"/>
    <lcf76f155ced4ddcb4097134ff3c332f xmlns="fa2d8187-c5f1-47cb-8ffe-d9e578d7e532">
      <Terms xmlns="http://schemas.microsoft.com/office/infopath/2007/PartnerControls"/>
    </lcf76f155ced4ddcb4097134ff3c332f>
    <TaxCatchAll xmlns="a1df9832-fa29-4d0b-8301-c5ccf72ca850"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662E80-DC14-40B5-9530-E5BC11CD1A57}"/>
</file>

<file path=customXml/itemProps2.xml><?xml version="1.0" encoding="utf-8"?>
<ds:datastoreItem xmlns:ds="http://schemas.openxmlformats.org/officeDocument/2006/customXml" ds:itemID="{E8C8B239-19CE-4166-8F0E-FEBE9AE3830F}"/>
</file>

<file path=customXml/itemProps3.xml><?xml version="1.0" encoding="utf-8"?>
<ds:datastoreItem xmlns:ds="http://schemas.openxmlformats.org/officeDocument/2006/customXml" ds:itemID="{B4CA0C93-EF71-4CF5-937E-B186354598B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2025-01-27T20:54:39Z</dcterms:created>
  <dcterms:modified xsi:type="dcterms:W3CDTF">2025-03-17T16:31:23Z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0x01010016B1D0FB7EB46F41A8C54658CE08D735</vt:lpwstr>
  </property>
  <property fmtid="{D5CDD505-2E9C-101B-9397-08002B2CF9AE}" pid="3" name="MediaServiceImageTags">
    <vt:lpwstr/>
  </property>
</Properties>
</file>